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firstSheet="1" activeTab="1"/>
  </bookViews>
  <sheets>
    <sheet name="1.3." sheetId="1" r:id="rId1"/>
    <sheet name="1.6." sheetId="2" r:id="rId2"/>
    <sheet name="Лист1" sheetId="3" r:id="rId3"/>
  </sheets>
  <definedNames>
    <definedName name="_xlnm.Print_Titles" localSheetId="0">'1.3.'!$A:$C</definedName>
    <definedName name="_xlnm.Print_Titles" localSheetId="1">'1.6.'!$A:$C</definedName>
    <definedName name="_xlnm.Print_Area" localSheetId="0">'1.3.'!$A$1:$N$46</definedName>
    <definedName name="_xlnm.Print_Area" localSheetId="1">'1.6.'!$A$1:$P$93</definedName>
  </definedNames>
  <calcPr fullCalcOnLoad="1"/>
</workbook>
</file>

<file path=xl/sharedStrings.xml><?xml version="1.0" encoding="utf-8"?>
<sst xmlns="http://schemas.openxmlformats.org/spreadsheetml/2006/main" count="349" uniqueCount="168">
  <si>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</si>
  <si>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</si>
  <si>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</si>
  <si>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</si>
  <si>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</si>
  <si>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</si>
  <si>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</si>
  <si>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</si>
  <si>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</si>
  <si>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</si>
  <si>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</si>
  <si>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</si>
  <si>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</si>
  <si>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</si>
  <si>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</si>
  <si>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</si>
  <si>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</si>
  <si>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</si>
  <si>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</si>
  <si>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</si>
  <si>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</si>
  <si>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</si>
  <si>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</si>
  <si>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</si>
  <si>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</si>
  <si>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</si>
  <si>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</si>
  <si>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</si>
  <si>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</si>
  <si>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</si>
  <si>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</si>
  <si>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</si>
  <si>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</si>
  <si>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</si>
  <si>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</si>
  <si>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</si>
  <si>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</si>
  <si>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</si>
  <si>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</si>
  <si>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</si>
  <si>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</si>
  <si>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</si>
  <si>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</si>
  <si>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</si>
  <si>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</si>
  <si>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</si>
  <si>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</si>
  <si>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</si>
  <si>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</si>
  <si>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</si>
  <si>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</si>
  <si>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</si>
  <si>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</si>
  <si>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</si>
  <si>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</si>
  <si>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</si>
  <si>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</si>
  <si>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</si>
  <si>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</si>
  <si>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</si>
  <si>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</si>
  <si>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</si>
  <si>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</si>
  <si>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</si>
  <si>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</si>
  <si>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</si>
  <si>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</si>
  <si>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</si>
  <si>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</si>
  <si>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</si>
  <si>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</si>
  <si>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</si>
  <si>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</si>
  <si>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</si>
  <si>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</si>
  <si>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</si>
  <si>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</si>
  <si>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</si>
  <si>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</si>
  <si>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</si>
  <si>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</si>
  <si>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</si>
  <si>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</si>
  <si>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</si>
  <si>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</si>
  <si>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</si>
  <si>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</si>
  <si>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</si>
  <si>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</si>
  <si>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</si>
  <si>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</si>
  <si>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</si>
  <si>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</si>
  <si>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</si>
  <si>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</si>
  <si>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</si>
  <si>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</si>
  <si>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</si>
  <si>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</si>
  <si>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</si>
  <si>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</si>
  <si>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</si>
  <si>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</si>
  <si>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</si>
  <si>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</si>
  <si>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</si>
  <si>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</si>
  <si>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</si>
  <si>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</si>
  <si>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</si>
  <si>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</si>
  <si>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</si>
  <si>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</si>
  <si>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</si>
  <si>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</si>
  <si>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</si>
  <si>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</si>
  <si>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</si>
  <si>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</si>
  <si>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</si>
  <si>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</si>
  <si>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</si>
  <si>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</si>
  <si>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</si>
  <si>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</si>
  <si>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</si>
  <si>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</si>
  <si>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</si>
  <si>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</si>
  <si>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</si>
  <si>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</si>
  <si>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</si>
  <si>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</si>
  <si>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</si>
  <si>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</si>
  <si>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</si>
  <si>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</si>
  <si>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</si>
  <si>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</si>
  <si>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</si>
  <si>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</si>
  <si>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</si>
  <si>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</si>
  <si>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</si>
  <si>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</si>
  <si>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</si>
  <si>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</si>
  <si>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</si>
  <si>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</si>
  <si>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</si>
  <si>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</si>
  <si>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</si>
  <si>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</si>
  <si>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</si>
  <si>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</si>
  <si>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</si>
  <si>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</si>
  <si>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</si>
  <si>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</si>
  <si>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</si>
  <si>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</si>
  <si>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ООО "Новомичуринские Электрические Сети"</t>
  </si>
  <si>
    <t>391160, Рязанская область, Пронский р-н, г. Новомичуринск, пр. Энергетиков, д.41/4</t>
  </si>
  <si>
    <t>Рязанская область</t>
  </si>
  <si>
    <t>Скориков К.В.</t>
  </si>
  <si>
    <t>Панкова М.Ю.</t>
  </si>
  <si>
    <t>2021 г.</t>
  </si>
  <si>
    <t>2021г.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</si>
</sst>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showGridLines="0" view="pageBreakPreview" zoomScale="70" zoomScaleNormal="40" zoomScaleSheetLayoutView="70" zoomScalePageLayoutView="0" workbookViewId="0" topLeftCell="A20">
      <pane xSplit="3630" topLeftCell="A1" activePane="topRight" state="split"/>
      <selection pane="topLeft" activeCell="A24" sqref="A24:A26"/>
      <selection pane="topRight" activeCell="E19" sqref="E19"/>
    </sheetView>
  </sheetViews>
  <sheetFormatPr defaultColWidth="9.140625" defaultRowHeight="12.75"/>
  <cols>
    <col min="1" max="1" width="46.57421875" style="12" customWidth="1"/>
    <col min="2" max="2" width="14.8515625" style="12" customWidth="1"/>
    <col min="3" max="3" width="9.140625" style="12" customWidth="1"/>
    <col min="4" max="6" width="20.00390625" style="12" customWidth="1"/>
    <col min="7" max="7" width="22.00390625" style="12" customWidth="1"/>
    <col min="8" max="11" width="20.00390625" style="12" customWidth="1"/>
    <col min="12" max="12" width="21.57421875" style="12" customWidth="1"/>
    <col min="13" max="14" width="20.00390625" style="12" customWidth="1"/>
    <col min="15" max="16384" width="9.140625" style="12" customWidth="1"/>
  </cols>
  <sheetData>
    <row r="2" ht="20.25">
      <c r="N2" s="21" t="s">
        <v>134</v>
      </c>
    </row>
    <row r="4" spans="1:14" ht="92.25" customHeight="1">
      <c r="A4" s="32" t="s">
        <v>125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51" customHeight="1">
      <c r="A6" s="11" t="s">
        <v>4</v>
      </c>
      <c r="B6" s="46" t="s">
        <v>47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8.75">
      <c r="A7" s="11" t="s">
        <v>5</v>
      </c>
      <c r="B7" s="46" t="s">
        <v>18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8.75">
      <c r="A8" s="11" t="s">
        <v>20</v>
      </c>
      <c r="B8" s="46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ht="18.75">
      <c r="A9" s="11"/>
    </row>
    <row r="10" spans="1:14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</row>
    <row r="11" spans="1:14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</row>
    <row r="12" spans="1:14" ht="43.5" customHeight="1">
      <c r="A12" s="11" t="s">
        <v>23</v>
      </c>
      <c r="G12" s="13"/>
      <c r="H12" s="13"/>
      <c r="I12" s="13"/>
      <c r="J12" s="13"/>
      <c r="K12" s="13"/>
      <c r="L12" s="50" t="s">
        <v>162</v>
      </c>
      <c r="M12" s="50"/>
      <c r="N12" s="50"/>
    </row>
    <row r="13" spans="1:14" ht="18.75">
      <c r="A13" s="11" t="s">
        <v>124</v>
      </c>
      <c r="G13" s="13"/>
      <c r="H13" s="13"/>
      <c r="I13" s="13"/>
      <c r="J13" s="13"/>
      <c r="K13" s="13"/>
      <c r="L13" s="14" t="s">
        <v>163</v>
      </c>
      <c r="M13" s="14"/>
      <c r="N13" s="14"/>
    </row>
    <row r="14" spans="1:14" ht="18.75">
      <c r="A14" s="11" t="s">
        <v>24</v>
      </c>
      <c r="G14" s="13"/>
      <c r="H14" s="13"/>
      <c r="I14" s="13"/>
      <c r="J14" s="13"/>
      <c r="K14" s="13"/>
      <c r="L14" s="14" t="s">
        <v>167</v>
      </c>
      <c r="M14" s="14"/>
      <c r="N14" s="14"/>
    </row>
    <row r="15" spans="1:14" ht="32.25" customHeight="1">
      <c r="A15" s="48" t="s">
        <v>6</v>
      </c>
      <c r="B15" s="48" t="s">
        <v>7</v>
      </c>
      <c r="C15" s="48" t="s">
        <v>19</v>
      </c>
      <c r="D15" s="48" t="s">
        <v>31</v>
      </c>
      <c r="E15" s="48" t="s">
        <v>30</v>
      </c>
      <c r="F15" s="47" t="s">
        <v>28</v>
      </c>
      <c r="G15" s="47"/>
      <c r="H15" s="47"/>
      <c r="I15" s="48" t="s">
        <v>32</v>
      </c>
      <c r="J15" s="48" t="s">
        <v>131</v>
      </c>
      <c r="K15" s="47" t="s">
        <v>130</v>
      </c>
      <c r="L15" s="47"/>
      <c r="M15" s="47"/>
      <c r="N15" s="48" t="s">
        <v>110</v>
      </c>
    </row>
    <row r="16" spans="1:14" ht="189" customHeight="1">
      <c r="A16" s="49"/>
      <c r="B16" s="49"/>
      <c r="C16" s="49"/>
      <c r="D16" s="49"/>
      <c r="E16" s="49"/>
      <c r="F16" s="1" t="s">
        <v>25</v>
      </c>
      <c r="G16" s="1" t="s">
        <v>26</v>
      </c>
      <c r="H16" s="1" t="s">
        <v>27</v>
      </c>
      <c r="I16" s="49"/>
      <c r="J16" s="49"/>
      <c r="K16" s="1" t="s">
        <v>25</v>
      </c>
      <c r="L16" s="1" t="s">
        <v>26</v>
      </c>
      <c r="M16" s="1" t="s">
        <v>27</v>
      </c>
      <c r="N16" s="49"/>
    </row>
    <row r="17" spans="1:14" ht="14.2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93.75">
      <c r="A18" s="2" t="s">
        <v>33</v>
      </c>
      <c r="B18" s="3" t="s">
        <v>8</v>
      </c>
      <c r="C18" s="3" t="s">
        <v>9</v>
      </c>
      <c r="D18" s="45">
        <f>E18</f>
        <v>86901.325</v>
      </c>
      <c r="E18" s="45">
        <f>F18+G18+H18</f>
        <v>86901.325</v>
      </c>
      <c r="F18" s="45">
        <v>80483.69</v>
      </c>
      <c r="G18" s="45">
        <v>4</v>
      </c>
      <c r="H18" s="45">
        <v>6413.635</v>
      </c>
      <c r="I18" s="16">
        <v>71212.59999999999</v>
      </c>
      <c r="J18" s="16">
        <v>71212.59999999999</v>
      </c>
      <c r="K18" s="16">
        <v>70814.2</v>
      </c>
      <c r="L18" s="16">
        <v>2.2</v>
      </c>
      <c r="M18" s="16">
        <v>396.2</v>
      </c>
      <c r="N18" s="16"/>
    </row>
    <row r="19" spans="1:14" ht="40.5" customHeight="1">
      <c r="A19" s="2" t="s">
        <v>34</v>
      </c>
      <c r="B19" s="3" t="s">
        <v>8</v>
      </c>
      <c r="C19" s="3" t="s">
        <v>10</v>
      </c>
      <c r="D19" s="45">
        <f>E19</f>
        <v>67007</v>
      </c>
      <c r="E19" s="45">
        <f>F19+G19+H19</f>
        <v>67007</v>
      </c>
      <c r="F19" s="45">
        <f>62688-121.1</f>
        <v>62566.9</v>
      </c>
      <c r="G19" s="45">
        <v>121.1</v>
      </c>
      <c r="H19" s="45">
        <v>4319</v>
      </c>
      <c r="I19" s="16">
        <v>76568</v>
      </c>
      <c r="J19" s="16">
        <v>76568</v>
      </c>
      <c r="K19" s="16">
        <v>76214</v>
      </c>
      <c r="L19" s="16">
        <v>71</v>
      </c>
      <c r="M19" s="16">
        <v>283</v>
      </c>
      <c r="N19" s="16"/>
    </row>
    <row r="20" spans="1:14" ht="18.75">
      <c r="A20" s="2" t="s">
        <v>35</v>
      </c>
      <c r="B20" s="3" t="s">
        <v>8</v>
      </c>
      <c r="C20" s="3" t="s">
        <v>11</v>
      </c>
      <c r="D20" s="45">
        <f>E20</f>
        <v>19894.325000000004</v>
      </c>
      <c r="E20" s="45">
        <f>F20+G20+H20</f>
        <v>19894.325000000004</v>
      </c>
      <c r="F20" s="45">
        <f>F18-F19</f>
        <v>17916.79</v>
      </c>
      <c r="G20" s="45">
        <f>G18-G19</f>
        <v>-117.1</v>
      </c>
      <c r="H20" s="45">
        <f>H18-H19</f>
        <v>2094.635</v>
      </c>
      <c r="I20" s="16">
        <v>-5355.400000000003</v>
      </c>
      <c r="J20" s="16">
        <v>-5355.400000000003</v>
      </c>
      <c r="K20" s="16">
        <v>-5399.800000000003</v>
      </c>
      <c r="L20" s="16">
        <v>-68.8</v>
      </c>
      <c r="M20" s="16">
        <v>113.19999999999999</v>
      </c>
      <c r="N20" s="16"/>
    </row>
    <row r="21" spans="1:14" ht="18.75">
      <c r="A21" s="2" t="s">
        <v>36</v>
      </c>
      <c r="B21" s="3" t="s">
        <v>8</v>
      </c>
      <c r="C21" s="3" t="s">
        <v>12</v>
      </c>
      <c r="D21" s="45">
        <f>E21</f>
        <v>22526</v>
      </c>
      <c r="E21" s="45">
        <f>F21+G21+H21</f>
        <v>22526</v>
      </c>
      <c r="F21" s="45">
        <v>7514</v>
      </c>
      <c r="G21" s="45"/>
      <c r="H21" s="45">
        <v>15012</v>
      </c>
      <c r="I21" s="16"/>
      <c r="J21" s="16"/>
      <c r="K21" s="16"/>
      <c r="L21" s="16"/>
      <c r="M21" s="16"/>
      <c r="N21" s="16"/>
    </row>
    <row r="22" spans="1:14" ht="18.75">
      <c r="A22" s="2" t="s">
        <v>37</v>
      </c>
      <c r="B22" s="3" t="s">
        <v>8</v>
      </c>
      <c r="C22" s="3" t="s">
        <v>13</v>
      </c>
      <c r="D22" s="45"/>
      <c r="E22" s="45"/>
      <c r="F22" s="45"/>
      <c r="G22" s="45"/>
      <c r="H22" s="45"/>
      <c r="I22" s="16"/>
      <c r="J22" s="16"/>
      <c r="K22" s="16"/>
      <c r="L22" s="16"/>
      <c r="M22" s="16"/>
      <c r="N22" s="16"/>
    </row>
    <row r="23" spans="1:14" ht="18.75">
      <c r="A23" s="2" t="s">
        <v>38</v>
      </c>
      <c r="B23" s="3" t="s">
        <v>8</v>
      </c>
      <c r="C23" s="3" t="s">
        <v>14</v>
      </c>
      <c r="D23" s="45">
        <f aca="true" t="shared" si="0" ref="D23:D30">E23</f>
        <v>-2631.675000000003</v>
      </c>
      <c r="E23" s="45">
        <f>E18-E19-E21</f>
        <v>-2631.675000000003</v>
      </c>
      <c r="F23" s="45">
        <f>F18-F19-F21</f>
        <v>10402.79</v>
      </c>
      <c r="G23" s="45">
        <f>G18-G19-G21</f>
        <v>-117.1</v>
      </c>
      <c r="H23" s="45">
        <f>H18-H19-H21</f>
        <v>-12917.365</v>
      </c>
      <c r="I23" s="16">
        <v>-5355.400000000003</v>
      </c>
      <c r="J23" s="16">
        <v>-5355.400000000003</v>
      </c>
      <c r="K23" s="16">
        <v>-5399.800000000003</v>
      </c>
      <c r="L23" s="16">
        <v>-68.8</v>
      </c>
      <c r="M23" s="16">
        <v>113.19999999999999</v>
      </c>
      <c r="N23" s="16"/>
    </row>
    <row r="24" spans="1:14" ht="18.75">
      <c r="A24" s="44" t="s">
        <v>128</v>
      </c>
      <c r="B24" s="3" t="s">
        <v>8</v>
      </c>
      <c r="C24" s="3" t="s">
        <v>15</v>
      </c>
      <c r="D24" s="45">
        <f t="shared" si="0"/>
        <v>526</v>
      </c>
      <c r="E24" s="45">
        <f aca="true" t="shared" si="1" ref="E24:E30">F24+G24+H24</f>
        <v>526</v>
      </c>
      <c r="F24" s="45"/>
      <c r="G24" s="45"/>
      <c r="H24" s="45">
        <v>526</v>
      </c>
      <c r="I24" s="16">
        <v>518</v>
      </c>
      <c r="J24" s="16">
        <v>518</v>
      </c>
      <c r="K24" s="16"/>
      <c r="L24" s="16"/>
      <c r="M24" s="16">
        <v>518</v>
      </c>
      <c r="N24" s="16"/>
    </row>
    <row r="25" spans="1:14" ht="18.75">
      <c r="A25" s="2" t="s">
        <v>39</v>
      </c>
      <c r="B25" s="3" t="s">
        <v>8</v>
      </c>
      <c r="C25" s="3" t="s">
        <v>16</v>
      </c>
      <c r="D25" s="45">
        <f t="shared" si="0"/>
        <v>-3485</v>
      </c>
      <c r="E25" s="45">
        <f t="shared" si="1"/>
        <v>-3485</v>
      </c>
      <c r="F25" s="45"/>
      <c r="G25" s="45"/>
      <c r="H25" s="45">
        <v>-3485</v>
      </c>
      <c r="I25" s="16">
        <v>-4199</v>
      </c>
      <c r="J25" s="16">
        <v>-4199</v>
      </c>
      <c r="K25" s="16"/>
      <c r="L25" s="16"/>
      <c r="M25" s="16">
        <v>-4199</v>
      </c>
      <c r="N25" s="16"/>
    </row>
    <row r="26" spans="1:14" ht="18.75">
      <c r="A26" s="2" t="s">
        <v>120</v>
      </c>
      <c r="B26" s="3" t="s">
        <v>8</v>
      </c>
      <c r="C26" s="3" t="s">
        <v>87</v>
      </c>
      <c r="D26" s="45">
        <f t="shared" si="0"/>
        <v>0</v>
      </c>
      <c r="E26" s="45">
        <f t="shared" si="1"/>
        <v>0</v>
      </c>
      <c r="F26" s="45"/>
      <c r="G26" s="45"/>
      <c r="H26" s="45">
        <v>0</v>
      </c>
      <c r="I26" s="16">
        <v>196</v>
      </c>
      <c r="J26" s="16">
        <v>196</v>
      </c>
      <c r="K26" s="16"/>
      <c r="L26" s="16"/>
      <c r="M26" s="16">
        <v>196</v>
      </c>
      <c r="N26" s="16"/>
    </row>
    <row r="27" spans="1:14" ht="18.75">
      <c r="A27" s="2" t="s">
        <v>40</v>
      </c>
      <c r="B27" s="3" t="s">
        <v>8</v>
      </c>
      <c r="C27" s="3" t="s">
        <v>17</v>
      </c>
      <c r="D27" s="45">
        <f t="shared" si="0"/>
        <v>-6138</v>
      </c>
      <c r="E27" s="45">
        <f t="shared" si="1"/>
        <v>-6138</v>
      </c>
      <c r="F27" s="45">
        <f>-1797+9.5</f>
        <v>-1787.5</v>
      </c>
      <c r="G27" s="45">
        <v>-9.5</v>
      </c>
      <c r="H27" s="45">
        <v>-4341</v>
      </c>
      <c r="I27" s="16">
        <v>-5143</v>
      </c>
      <c r="J27" s="16">
        <v>-5143</v>
      </c>
      <c r="K27" s="16">
        <v>-1278</v>
      </c>
      <c r="L27" s="16">
        <v>-5</v>
      </c>
      <c r="M27" s="16">
        <v>-3860</v>
      </c>
      <c r="N27" s="16"/>
    </row>
    <row r="28" spans="1:14" ht="18.75">
      <c r="A28" s="2" t="s">
        <v>121</v>
      </c>
      <c r="B28" s="3" t="s">
        <v>8</v>
      </c>
      <c r="C28" s="3" t="s">
        <v>43</v>
      </c>
      <c r="D28" s="45">
        <f t="shared" si="0"/>
        <v>-11728.675000000003</v>
      </c>
      <c r="E28" s="45">
        <f>E23+E24+E25+E27</f>
        <v>-11728.675000000003</v>
      </c>
      <c r="F28" s="45">
        <f>F23+F24+F25+F27</f>
        <v>8615.29</v>
      </c>
      <c r="G28" s="45">
        <f>G23+G24+G25+G27</f>
        <v>-126.6</v>
      </c>
      <c r="H28" s="45">
        <f>H23+H24+H25+H27</f>
        <v>-20217.364999999998</v>
      </c>
      <c r="I28" s="16">
        <v>-13983.400000000003</v>
      </c>
      <c r="J28" s="16">
        <v>-13983.400000000003</v>
      </c>
      <c r="K28" s="16">
        <v>-6677.800000000003</v>
      </c>
      <c r="L28" s="16">
        <v>-73.8</v>
      </c>
      <c r="M28" s="16">
        <v>-7231.8</v>
      </c>
      <c r="N28" s="16"/>
    </row>
    <row r="29" spans="1:14" ht="18.75">
      <c r="A29" s="2" t="s">
        <v>122</v>
      </c>
      <c r="B29" s="3" t="s">
        <v>8</v>
      </c>
      <c r="C29" s="3" t="s">
        <v>44</v>
      </c>
      <c r="D29" s="45">
        <f t="shared" si="0"/>
        <v>-1068.4</v>
      </c>
      <c r="E29" s="45">
        <f t="shared" si="1"/>
        <v>-1068.4</v>
      </c>
      <c r="F29" s="45"/>
      <c r="G29" s="45"/>
      <c r="H29" s="45">
        <v>-1068.4</v>
      </c>
      <c r="I29" s="16">
        <v>0</v>
      </c>
      <c r="J29" s="16">
        <v>0</v>
      </c>
      <c r="K29" s="16"/>
      <c r="L29" s="16"/>
      <c r="M29" s="16"/>
      <c r="N29" s="16"/>
    </row>
    <row r="30" spans="1:14" ht="18.75">
      <c r="A30" s="2" t="s">
        <v>123</v>
      </c>
      <c r="B30" s="3" t="s">
        <v>8</v>
      </c>
      <c r="C30" s="3" t="s">
        <v>93</v>
      </c>
      <c r="D30" s="45">
        <f t="shared" si="0"/>
        <v>-12797.074999999999</v>
      </c>
      <c r="E30" s="45">
        <f t="shared" si="1"/>
        <v>-12797.074999999999</v>
      </c>
      <c r="F30" s="45">
        <f>F28+F29</f>
        <v>8615.29</v>
      </c>
      <c r="G30" s="45">
        <f>G28+G29</f>
        <v>-126.6</v>
      </c>
      <c r="H30" s="45">
        <f>H28+H29</f>
        <v>-21285.765</v>
      </c>
      <c r="I30" s="16">
        <v>-13983.400000000003</v>
      </c>
      <c r="J30" s="16">
        <v>-13983.400000000003</v>
      </c>
      <c r="K30" s="16">
        <v>-6677.800000000003</v>
      </c>
      <c r="L30" s="16">
        <v>-73.8</v>
      </c>
      <c r="M30" s="16">
        <v>-7231.8</v>
      </c>
      <c r="N30" s="16"/>
    </row>
    <row r="31" spans="1:14" ht="18.75">
      <c r="A31" s="24" t="s">
        <v>129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62.25" customHeight="1">
      <c r="A32" s="2" t="s">
        <v>41</v>
      </c>
      <c r="B32" s="3" t="s">
        <v>8</v>
      </c>
      <c r="C32" s="3" t="s">
        <v>45</v>
      </c>
      <c r="D32" s="16"/>
      <c r="E32" s="16"/>
      <c r="F32" s="16"/>
      <c r="G32" s="16"/>
      <c r="H32" s="16"/>
      <c r="I32" s="16"/>
      <c r="J32" s="16"/>
      <c r="K32" s="16"/>
      <c r="L32" s="16"/>
      <c r="M32" s="16">
        <v>48057.1</v>
      </c>
      <c r="N32" s="16"/>
    </row>
    <row r="33" spans="1:14" ht="37.5">
      <c r="A33" s="2" t="s">
        <v>42</v>
      </c>
      <c r="B33" s="3" t="s">
        <v>8</v>
      </c>
      <c r="C33" s="3" t="s">
        <v>46</v>
      </c>
      <c r="D33" s="16"/>
      <c r="E33" s="16"/>
      <c r="F33" s="16"/>
      <c r="G33" s="16"/>
      <c r="H33" s="16"/>
      <c r="I33" s="16"/>
      <c r="J33" s="16"/>
      <c r="K33" s="16"/>
      <c r="L33" s="16"/>
      <c r="M33" s="16">
        <v>3036.04</v>
      </c>
      <c r="N33" s="16"/>
    </row>
    <row r="34" ht="18.75">
      <c r="D34" s="25"/>
    </row>
    <row r="35" ht="18.75">
      <c r="A35" s="18" t="s">
        <v>29</v>
      </c>
    </row>
    <row r="36" spans="1:14" ht="21.75" customHeight="1">
      <c r="A36" s="46" t="s">
        <v>132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21.75" customHeight="1">
      <c r="A37" s="46" t="s">
        <v>133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9" ht="18.75">
      <c r="A39" s="18" t="s">
        <v>126</v>
      </c>
    </row>
    <row r="40" ht="18.75">
      <c r="A40" s="41" t="s">
        <v>127</v>
      </c>
    </row>
    <row r="41" ht="18.75">
      <c r="A41" s="41" t="s">
        <v>142</v>
      </c>
    </row>
    <row r="42" spans="9:14" ht="20.25">
      <c r="I42" s="28"/>
      <c r="J42" s="28"/>
      <c r="K42" s="28"/>
      <c r="L42" s="28"/>
      <c r="M42" s="28"/>
      <c r="N42" s="28"/>
    </row>
    <row r="43" spans="1:14" ht="26.25">
      <c r="A43" s="27" t="s">
        <v>0</v>
      </c>
      <c r="I43" s="28"/>
      <c r="J43" s="28"/>
      <c r="K43" s="29" t="s">
        <v>164</v>
      </c>
      <c r="L43" s="29"/>
      <c r="M43" s="28"/>
      <c r="N43" s="28"/>
    </row>
    <row r="44" spans="1:14" ht="26.25">
      <c r="A44" s="27"/>
      <c r="I44" s="28"/>
      <c r="J44" s="28"/>
      <c r="K44" s="30" t="s">
        <v>3</v>
      </c>
      <c r="L44" s="30"/>
      <c r="M44" s="30" t="s">
        <v>2</v>
      </c>
      <c r="N44" s="30"/>
    </row>
    <row r="45" spans="1:14" ht="26.25">
      <c r="A45" s="27" t="s">
        <v>1</v>
      </c>
      <c r="I45" s="28"/>
      <c r="J45" s="28"/>
      <c r="K45" s="29" t="s">
        <v>165</v>
      </c>
      <c r="L45" s="29"/>
      <c r="M45" s="28"/>
      <c r="N45" s="28"/>
    </row>
    <row r="46" spans="9:14" ht="20.25">
      <c r="I46" s="28"/>
      <c r="J46" s="28"/>
      <c r="K46" s="30" t="s">
        <v>3</v>
      </c>
      <c r="L46" s="30"/>
      <c r="M46" s="30" t="s">
        <v>2</v>
      </c>
      <c r="N46" s="30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</sheetData>
  <sheetProtection/>
  <mergeCells count="16">
    <mergeCell ref="A15:A16"/>
    <mergeCell ref="B15:B16"/>
    <mergeCell ref="C15:C16"/>
    <mergeCell ref="D15:D16"/>
    <mergeCell ref="I15:I16"/>
    <mergeCell ref="L12:N12"/>
    <mergeCell ref="A36:N36"/>
    <mergeCell ref="A37:N37"/>
    <mergeCell ref="B6:N6"/>
    <mergeCell ref="F15:H15"/>
    <mergeCell ref="B8:N8"/>
    <mergeCell ref="B7:N7"/>
    <mergeCell ref="E15:E16"/>
    <mergeCell ref="J15:J16"/>
    <mergeCell ref="K15:M15"/>
    <mergeCell ref="N15:N16"/>
  </mergeCells>
  <printOptions horizontalCentered="1"/>
  <pageMargins left="0.3937007874015748" right="0" top="0.1968503937007874" bottom="0.1968503937007874" header="0.11811023622047245" footer="0.11811023622047245"/>
  <pageSetup horizontalDpi="600" verticalDpi="600" orientation="landscape" paperSize="9" scale="4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view="pageBreakPreview" zoomScale="70" zoomScaleNormal="55" zoomScaleSheetLayoutView="70" zoomScalePageLayoutView="0" workbookViewId="0" topLeftCell="A16">
      <pane xSplit="7335" ySplit="3075" topLeftCell="C1" activePane="bottomRight" state="split"/>
      <selection pane="topLeft" activeCell="H33" sqref="H33"/>
      <selection pane="topRight" activeCell="D16" sqref="D16:D17"/>
      <selection pane="bottomLeft" activeCell="A19" sqref="A19"/>
      <selection pane="bottomRight" activeCell="F49" sqref="F49"/>
    </sheetView>
  </sheetViews>
  <sheetFormatPr defaultColWidth="9.140625" defaultRowHeight="12.75"/>
  <cols>
    <col min="1" max="1" width="67.28125" style="12" customWidth="1"/>
    <col min="2" max="2" width="14.8515625" style="12" customWidth="1"/>
    <col min="3" max="3" width="10.7109375" style="12" customWidth="1"/>
    <col min="4" max="4" width="21.421875" style="12" customWidth="1"/>
    <col min="5" max="6" width="20.00390625" style="12" customWidth="1"/>
    <col min="7" max="7" width="21.8515625" style="12" customWidth="1"/>
    <col min="8" max="8" width="22.8515625" style="12" customWidth="1"/>
    <col min="9" max="10" width="20.00390625" style="12" customWidth="1"/>
    <col min="11" max="11" width="20.7109375" style="12" customWidth="1"/>
    <col min="12" max="12" width="20.00390625" style="12" customWidth="1"/>
    <col min="13" max="13" width="21.7109375" style="12" customWidth="1"/>
    <col min="14" max="14" width="26.28125" style="12" customWidth="1"/>
    <col min="15" max="15" width="19.421875" style="12" customWidth="1"/>
    <col min="16" max="16" width="26.8515625" style="12" customWidth="1"/>
    <col min="17" max="16384" width="9.140625" style="12" customWidth="1"/>
  </cols>
  <sheetData>
    <row r="2" ht="20.25">
      <c r="P2" s="21" t="s">
        <v>141</v>
      </c>
    </row>
    <row r="4" spans="1:16" ht="51">
      <c r="A4" s="32" t="s">
        <v>112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ht="22.5" customHeight="1">
      <c r="A6" s="11" t="s">
        <v>4</v>
      </c>
      <c r="B6" s="46" t="s">
        <v>47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>
      <c r="A7" s="11" t="s">
        <v>5</v>
      </c>
      <c r="B7" s="46" t="s">
        <v>18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8.75">
      <c r="A8" s="11" t="s">
        <v>20</v>
      </c>
      <c r="B8" s="46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ht="18.75">
      <c r="A9" s="11"/>
    </row>
    <row r="10" spans="1:16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  <c r="O10" s="14"/>
      <c r="P10" s="14"/>
    </row>
    <row r="11" spans="1:16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  <c r="O11" s="14"/>
      <c r="P11" s="14"/>
    </row>
    <row r="12" spans="1:16" ht="18.75">
      <c r="A12" s="11" t="s">
        <v>23</v>
      </c>
      <c r="G12" s="13"/>
      <c r="H12" s="13"/>
      <c r="I12" s="13"/>
      <c r="J12" s="13"/>
      <c r="K12" s="13"/>
      <c r="L12" s="50" t="s">
        <v>162</v>
      </c>
      <c r="M12" s="50"/>
      <c r="N12" s="50"/>
      <c r="O12" s="14"/>
      <c r="P12" s="14"/>
    </row>
    <row r="13" spans="1:16" ht="18.75">
      <c r="A13" s="11" t="s">
        <v>124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 t="s">
        <v>163</v>
      </c>
      <c r="M13" s="14"/>
      <c r="N13" s="14"/>
      <c r="O13" s="14"/>
      <c r="P13" s="14"/>
    </row>
    <row r="14" spans="1:16" ht="18.75">
      <c r="A14" s="11" t="s">
        <v>24</v>
      </c>
      <c r="G14" s="13"/>
      <c r="H14" s="13"/>
      <c r="I14" s="13"/>
      <c r="J14" s="13"/>
      <c r="K14" s="13"/>
      <c r="L14" s="14" t="s">
        <v>166</v>
      </c>
      <c r="M14" s="14"/>
      <c r="N14" s="14"/>
      <c r="O14" s="14"/>
      <c r="P14" s="14"/>
    </row>
    <row r="15" spans="7:16" ht="60" customHeight="1">
      <c r="G15" s="13"/>
      <c r="H15" s="13"/>
      <c r="I15" s="13"/>
      <c r="J15" s="13"/>
      <c r="K15" s="13"/>
      <c r="L15" s="13"/>
      <c r="M15" s="13"/>
      <c r="N15" s="13"/>
      <c r="P15" s="23"/>
    </row>
    <row r="16" spans="1:16" ht="33" customHeight="1">
      <c r="A16" s="48" t="s">
        <v>6</v>
      </c>
      <c r="B16" s="48" t="s">
        <v>7</v>
      </c>
      <c r="C16" s="48" t="s">
        <v>19</v>
      </c>
      <c r="D16" s="48" t="s">
        <v>31</v>
      </c>
      <c r="E16" s="48" t="s">
        <v>52</v>
      </c>
      <c r="F16" s="47" t="s">
        <v>53</v>
      </c>
      <c r="G16" s="47"/>
      <c r="H16" s="47"/>
      <c r="I16" s="47"/>
      <c r="J16" s="48" t="s">
        <v>32</v>
      </c>
      <c r="K16" s="48" t="s">
        <v>86</v>
      </c>
      <c r="L16" s="47" t="s">
        <v>54</v>
      </c>
      <c r="M16" s="47"/>
      <c r="N16" s="47"/>
      <c r="O16" s="47"/>
      <c r="P16" s="48" t="s">
        <v>110</v>
      </c>
    </row>
    <row r="17" spans="1:16" ht="173.25" customHeight="1">
      <c r="A17" s="49"/>
      <c r="B17" s="49"/>
      <c r="C17" s="49"/>
      <c r="D17" s="49"/>
      <c r="E17" s="49"/>
      <c r="F17" s="1" t="s">
        <v>25</v>
      </c>
      <c r="G17" s="1" t="s">
        <v>26</v>
      </c>
      <c r="H17" s="1" t="s">
        <v>81</v>
      </c>
      <c r="I17" s="1" t="s">
        <v>27</v>
      </c>
      <c r="J17" s="49"/>
      <c r="K17" s="49"/>
      <c r="L17" s="1" t="s">
        <v>25</v>
      </c>
      <c r="M17" s="1" t="s">
        <v>26</v>
      </c>
      <c r="N17" s="1" t="s">
        <v>81</v>
      </c>
      <c r="O17" s="1" t="s">
        <v>27</v>
      </c>
      <c r="P17" s="49"/>
    </row>
    <row r="18" spans="1:16" ht="18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 t="s">
        <v>89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 t="s">
        <v>98</v>
      </c>
      <c r="O18" s="9">
        <v>15</v>
      </c>
      <c r="P18" s="9">
        <v>16</v>
      </c>
    </row>
    <row r="19" spans="1:16" ht="56.25">
      <c r="A19" s="2" t="s">
        <v>103</v>
      </c>
      <c r="B19" s="3" t="s">
        <v>8</v>
      </c>
      <c r="C19" s="3" t="s">
        <v>17</v>
      </c>
      <c r="D19" s="16">
        <f>E19</f>
        <v>99621.55899999998</v>
      </c>
      <c r="E19" s="16">
        <f>E20+E28+E33+E41+E42+E43+E46+E47+E48</f>
        <v>99621.55899999998</v>
      </c>
      <c r="F19" s="16">
        <f>F20+F28+F33+F41+F42+F43+F46+F47+F48</f>
        <v>74666.396</v>
      </c>
      <c r="G19" s="16">
        <f>G20+G28+G33+G41+G42+G43+G46+G47+G48</f>
        <v>130.60000000000002</v>
      </c>
      <c r="H19" s="16">
        <f>H20+H28+H33+H41+H42+H43+H46+H47+H48</f>
        <v>74796.99599999998</v>
      </c>
      <c r="I19" s="16">
        <f>I20+I28+I33+I41+I42+I43+I46+I47+I48</f>
        <v>18496.92</v>
      </c>
      <c r="J19" s="16">
        <v>70194.702</v>
      </c>
      <c r="K19" s="16">
        <v>70194.702</v>
      </c>
      <c r="L19" s="16">
        <v>68477.8</v>
      </c>
      <c r="M19" s="16">
        <v>76.102</v>
      </c>
      <c r="N19" s="16">
        <v>68553.902</v>
      </c>
      <c r="O19" s="16">
        <v>1640.8000000000002</v>
      </c>
      <c r="P19" s="16"/>
    </row>
    <row r="20" spans="1:16" ht="37.5">
      <c r="A20" s="4" t="s">
        <v>115</v>
      </c>
      <c r="B20" s="3" t="s">
        <v>8</v>
      </c>
      <c r="C20" s="3" t="s">
        <v>43</v>
      </c>
      <c r="D20" s="16">
        <f>E20</f>
        <v>12535.3</v>
      </c>
      <c r="E20" s="16">
        <f>E21+E22+E27</f>
        <v>12535.3</v>
      </c>
      <c r="F20" s="16">
        <v>1888.657</v>
      </c>
      <c r="G20" s="16">
        <f>G21+G22+G27</f>
        <v>0</v>
      </c>
      <c r="H20" s="16">
        <f aca="true" t="shared" si="0" ref="H20:H65">F20+G20</f>
        <v>1888.657</v>
      </c>
      <c r="I20" s="16">
        <f>I21+I22+I27</f>
        <v>4319</v>
      </c>
      <c r="J20" s="16">
        <v>8299</v>
      </c>
      <c r="K20" s="16">
        <v>8299</v>
      </c>
      <c r="L20" s="16">
        <v>8299</v>
      </c>
      <c r="M20" s="16">
        <v>0</v>
      </c>
      <c r="N20" s="16">
        <v>8299</v>
      </c>
      <c r="O20" s="16">
        <v>0</v>
      </c>
      <c r="P20" s="16"/>
    </row>
    <row r="21" spans="1:16" ht="18.75">
      <c r="A21" s="5" t="s">
        <v>114</v>
      </c>
      <c r="B21" s="3" t="s">
        <v>8</v>
      </c>
      <c r="C21" s="3" t="s">
        <v>90</v>
      </c>
      <c r="D21" s="16">
        <f>E21</f>
        <v>6207.657</v>
      </c>
      <c r="E21" s="16">
        <f>F21+G21+I21</f>
        <v>6207.657</v>
      </c>
      <c r="F21" s="16">
        <f>1888.657</f>
        <v>1888.657</v>
      </c>
      <c r="G21" s="16"/>
      <c r="H21" s="16">
        <f t="shared" si="0"/>
        <v>1888.657</v>
      </c>
      <c r="I21" s="16">
        <v>4319</v>
      </c>
      <c r="J21" s="16">
        <v>1575</v>
      </c>
      <c r="K21" s="16">
        <v>1575</v>
      </c>
      <c r="L21" s="16">
        <v>1575</v>
      </c>
      <c r="M21" s="16"/>
      <c r="N21" s="16">
        <v>1575</v>
      </c>
      <c r="O21" s="16">
        <v>0</v>
      </c>
      <c r="P21" s="16"/>
    </row>
    <row r="22" spans="1:16" ht="75">
      <c r="A22" s="5" t="s">
        <v>149</v>
      </c>
      <c r="B22" s="7" t="s">
        <v>8</v>
      </c>
      <c r="C22" s="3" t="s">
        <v>91</v>
      </c>
      <c r="D22" s="16">
        <f>E22</f>
        <v>6327.643</v>
      </c>
      <c r="E22" s="16">
        <f aca="true" t="shared" si="1" ref="E22:E27">F22+G22+I22</f>
        <v>6327.643</v>
      </c>
      <c r="F22" s="16">
        <v>6327.643</v>
      </c>
      <c r="G22" s="16"/>
      <c r="H22" s="16">
        <f t="shared" si="0"/>
        <v>6327.643</v>
      </c>
      <c r="I22" s="16"/>
      <c r="J22" s="16">
        <v>6724</v>
      </c>
      <c r="K22" s="16">
        <v>6724</v>
      </c>
      <c r="L22" s="16">
        <v>6724</v>
      </c>
      <c r="M22" s="16"/>
      <c r="N22" s="16">
        <v>6724</v>
      </c>
      <c r="O22" s="16"/>
      <c r="P22" s="16"/>
    </row>
    <row r="23" spans="1:16" ht="18.75">
      <c r="A23" s="20" t="s">
        <v>158</v>
      </c>
      <c r="B23" s="7" t="s">
        <v>8</v>
      </c>
      <c r="C23" s="3"/>
      <c r="D23" s="16"/>
      <c r="E23" s="16">
        <f t="shared" si="1"/>
        <v>0</v>
      </c>
      <c r="F23" s="16"/>
      <c r="G23" s="16"/>
      <c r="H23" s="16">
        <f t="shared" si="0"/>
        <v>0</v>
      </c>
      <c r="I23" s="16"/>
      <c r="J23" s="16"/>
      <c r="K23" s="16">
        <v>0</v>
      </c>
      <c r="L23" s="16"/>
      <c r="M23" s="16"/>
      <c r="N23" s="16">
        <v>0</v>
      </c>
      <c r="O23" s="16"/>
      <c r="P23" s="16"/>
    </row>
    <row r="24" spans="1:16" ht="18.75">
      <c r="A24" s="20" t="s">
        <v>150</v>
      </c>
      <c r="B24" s="7" t="s">
        <v>8</v>
      </c>
      <c r="C24" s="3"/>
      <c r="D24" s="16"/>
      <c r="E24" s="16">
        <f t="shared" si="1"/>
        <v>0</v>
      </c>
      <c r="F24" s="16"/>
      <c r="G24" s="16"/>
      <c r="H24" s="16">
        <f t="shared" si="0"/>
        <v>0</v>
      </c>
      <c r="I24" s="16"/>
      <c r="J24" s="16"/>
      <c r="K24" s="16">
        <v>0</v>
      </c>
      <c r="L24" s="16"/>
      <c r="M24" s="16"/>
      <c r="N24" s="16">
        <v>0</v>
      </c>
      <c r="O24" s="16"/>
      <c r="P24" s="16"/>
    </row>
    <row r="25" spans="1:16" ht="18.75">
      <c r="A25" s="20" t="s">
        <v>151</v>
      </c>
      <c r="B25" s="7" t="s">
        <v>8</v>
      </c>
      <c r="C25" s="3"/>
      <c r="D25" s="16"/>
      <c r="E25" s="16">
        <f t="shared" si="1"/>
        <v>0</v>
      </c>
      <c r="F25" s="16"/>
      <c r="G25" s="16"/>
      <c r="H25" s="16">
        <f t="shared" si="0"/>
        <v>0</v>
      </c>
      <c r="I25" s="16"/>
      <c r="J25" s="16"/>
      <c r="K25" s="16">
        <v>0</v>
      </c>
      <c r="L25" s="16"/>
      <c r="M25" s="16"/>
      <c r="N25" s="16">
        <v>0</v>
      </c>
      <c r="O25" s="16"/>
      <c r="P25" s="16"/>
    </row>
    <row r="26" spans="1:16" ht="18.75">
      <c r="A26" s="20" t="s">
        <v>152</v>
      </c>
      <c r="B26" s="7" t="s">
        <v>8</v>
      </c>
      <c r="C26" s="3"/>
      <c r="D26" s="16"/>
      <c r="E26" s="16">
        <f t="shared" si="1"/>
        <v>0</v>
      </c>
      <c r="F26" s="16"/>
      <c r="G26" s="16"/>
      <c r="H26" s="16">
        <f t="shared" si="0"/>
        <v>0</v>
      </c>
      <c r="I26" s="16"/>
      <c r="J26" s="16"/>
      <c r="K26" s="16">
        <v>0</v>
      </c>
      <c r="L26" s="16"/>
      <c r="M26" s="16"/>
      <c r="N26" s="16">
        <v>0</v>
      </c>
      <c r="O26" s="16"/>
      <c r="P26" s="16"/>
    </row>
    <row r="27" spans="1:16" ht="37.5">
      <c r="A27" s="5" t="s">
        <v>59</v>
      </c>
      <c r="B27" s="3" t="s">
        <v>8</v>
      </c>
      <c r="C27" s="3" t="s">
        <v>92</v>
      </c>
      <c r="D27" s="16"/>
      <c r="E27" s="16">
        <f t="shared" si="1"/>
        <v>0</v>
      </c>
      <c r="F27" s="16"/>
      <c r="G27" s="16"/>
      <c r="H27" s="16">
        <f t="shared" si="0"/>
        <v>0</v>
      </c>
      <c r="I27" s="16"/>
      <c r="J27" s="16"/>
      <c r="K27" s="16">
        <v>0</v>
      </c>
      <c r="L27" s="16"/>
      <c r="M27" s="16"/>
      <c r="N27" s="16">
        <v>0</v>
      </c>
      <c r="O27" s="16"/>
      <c r="P27" s="16"/>
    </row>
    <row r="28" spans="1:16" ht="45" customHeight="1">
      <c r="A28" s="4" t="s">
        <v>104</v>
      </c>
      <c r="B28" s="3" t="s">
        <v>8</v>
      </c>
      <c r="C28" s="3" t="s">
        <v>44</v>
      </c>
      <c r="D28" s="16">
        <f>E28</f>
        <v>24555.712</v>
      </c>
      <c r="E28" s="16">
        <f>E29+E30+E31+E32</f>
        <v>24555.712</v>
      </c>
      <c r="F28" s="16">
        <f>F29+F30+F31+F32</f>
        <v>24269.712</v>
      </c>
      <c r="G28" s="16">
        <f>G29+G30+G31+G32</f>
        <v>0</v>
      </c>
      <c r="H28" s="16">
        <f t="shared" si="0"/>
        <v>24269.712</v>
      </c>
      <c r="I28" s="16">
        <f>I29+I30+I31+I32</f>
        <v>286</v>
      </c>
      <c r="J28" s="16">
        <v>23531</v>
      </c>
      <c r="K28" s="16">
        <v>23531</v>
      </c>
      <c r="L28" s="16">
        <v>23531</v>
      </c>
      <c r="M28" s="16">
        <v>0</v>
      </c>
      <c r="N28" s="16">
        <v>23531</v>
      </c>
      <c r="O28" s="16">
        <v>0</v>
      </c>
      <c r="P28" s="16"/>
    </row>
    <row r="29" spans="1:16" ht="18.75">
      <c r="A29" s="5" t="s">
        <v>50</v>
      </c>
      <c r="B29" s="3" t="s">
        <v>8</v>
      </c>
      <c r="C29" s="3" t="s">
        <v>99</v>
      </c>
      <c r="D29" s="16">
        <v>26</v>
      </c>
      <c r="E29" s="16">
        <f>F29+G29+I29</f>
        <v>26</v>
      </c>
      <c r="F29" s="16">
        <v>26</v>
      </c>
      <c r="G29" s="16"/>
      <c r="H29" s="16">
        <f t="shared" si="0"/>
        <v>26</v>
      </c>
      <c r="I29" s="16"/>
      <c r="J29" s="16">
        <v>25</v>
      </c>
      <c r="K29" s="16">
        <v>25</v>
      </c>
      <c r="L29" s="16">
        <v>25</v>
      </c>
      <c r="M29" s="16"/>
      <c r="N29" s="16">
        <v>25</v>
      </c>
      <c r="O29" s="16"/>
      <c r="P29" s="16"/>
    </row>
    <row r="30" spans="1:16" ht="18.75">
      <c r="A30" s="5" t="s">
        <v>55</v>
      </c>
      <c r="B30" s="3" t="s">
        <v>8</v>
      </c>
      <c r="C30" s="3" t="s">
        <v>100</v>
      </c>
      <c r="D30" s="16">
        <f>E30</f>
        <v>5386.251</v>
      </c>
      <c r="E30" s="16">
        <f>F30+G30+I30</f>
        <v>5386.251</v>
      </c>
      <c r="F30" s="16">
        <v>5386.251</v>
      </c>
      <c r="G30" s="16"/>
      <c r="H30" s="16">
        <f t="shared" si="0"/>
        <v>5386.251</v>
      </c>
      <c r="I30" s="16"/>
      <c r="J30" s="16">
        <v>5295</v>
      </c>
      <c r="K30" s="16">
        <v>5295</v>
      </c>
      <c r="L30" s="16">
        <v>5295</v>
      </c>
      <c r="M30" s="16"/>
      <c r="N30" s="16">
        <v>5295</v>
      </c>
      <c r="O30" s="16"/>
      <c r="P30" s="16"/>
    </row>
    <row r="31" spans="1:16" ht="37.5">
      <c r="A31" s="5" t="s">
        <v>79</v>
      </c>
      <c r="B31" s="3" t="s">
        <v>8</v>
      </c>
      <c r="C31" s="3" t="s">
        <v>101</v>
      </c>
      <c r="D31" s="16"/>
      <c r="E31" s="16"/>
      <c r="F31" s="16"/>
      <c r="G31" s="16"/>
      <c r="H31" s="16">
        <f t="shared" si="0"/>
        <v>0</v>
      </c>
      <c r="I31" s="16"/>
      <c r="J31" s="16"/>
      <c r="K31" s="16"/>
      <c r="L31" s="16"/>
      <c r="M31" s="16"/>
      <c r="N31" s="16">
        <v>0</v>
      </c>
      <c r="O31" s="16"/>
      <c r="P31" s="16"/>
    </row>
    <row r="32" spans="1:16" ht="42" customHeight="1">
      <c r="A32" s="5" t="s">
        <v>71</v>
      </c>
      <c r="B32" s="3" t="s">
        <v>8</v>
      </c>
      <c r="C32" s="3" t="s">
        <v>102</v>
      </c>
      <c r="D32" s="16">
        <f>E32</f>
        <v>19143.461</v>
      </c>
      <c r="E32" s="16">
        <f aca="true" t="shared" si="2" ref="E32:E39">F32+G32+I32</f>
        <v>19143.461</v>
      </c>
      <c r="F32" s="16">
        <v>18857.461</v>
      </c>
      <c r="G32" s="16"/>
      <c r="H32" s="16">
        <f t="shared" si="0"/>
        <v>18857.461</v>
      </c>
      <c r="I32" s="16">
        <v>286</v>
      </c>
      <c r="J32" s="16">
        <v>18211</v>
      </c>
      <c r="K32" s="16">
        <v>18211</v>
      </c>
      <c r="L32" s="16">
        <v>18211</v>
      </c>
      <c r="M32" s="16"/>
      <c r="N32" s="16">
        <v>18211</v>
      </c>
      <c r="O32" s="16"/>
      <c r="P32" s="16"/>
    </row>
    <row r="33" spans="1:16" ht="18.75">
      <c r="A33" s="4" t="s">
        <v>49</v>
      </c>
      <c r="B33" s="3" t="s">
        <v>8</v>
      </c>
      <c r="C33" s="3" t="s">
        <v>93</v>
      </c>
      <c r="D33" s="16">
        <f>H33</f>
        <v>19293.6</v>
      </c>
      <c r="E33" s="16">
        <f>H33</f>
        <v>19293.6</v>
      </c>
      <c r="F33" s="16">
        <f>19293.6-92.9</f>
        <v>19200.699999999997</v>
      </c>
      <c r="G33" s="16">
        <v>92.9</v>
      </c>
      <c r="H33" s="16">
        <f t="shared" si="0"/>
        <v>19293.6</v>
      </c>
      <c r="I33" s="16"/>
      <c r="J33" s="16">
        <v>13842.104</v>
      </c>
      <c r="K33" s="16">
        <v>13842.104</v>
      </c>
      <c r="L33" s="16">
        <v>13788</v>
      </c>
      <c r="M33" s="16">
        <v>54.104</v>
      </c>
      <c r="N33" s="16">
        <v>13842.104</v>
      </c>
      <c r="O33" s="16"/>
      <c r="P33" s="16"/>
    </row>
    <row r="34" spans="1:16" ht="18.75">
      <c r="A34" s="20" t="s">
        <v>146</v>
      </c>
      <c r="B34" s="3" t="s">
        <v>8</v>
      </c>
      <c r="C34" s="3"/>
      <c r="D34" s="16"/>
      <c r="E34" s="16">
        <v>0</v>
      </c>
      <c r="F34" s="16">
        <v>0</v>
      </c>
      <c r="G34" s="16"/>
      <c r="H34" s="16">
        <f t="shared" si="0"/>
        <v>0</v>
      </c>
      <c r="I34" s="16"/>
      <c r="J34" s="16"/>
      <c r="K34" s="16">
        <v>0</v>
      </c>
      <c r="L34" s="16">
        <v>0</v>
      </c>
      <c r="M34" s="16"/>
      <c r="N34" s="16">
        <v>0</v>
      </c>
      <c r="O34" s="16"/>
      <c r="P34" s="16"/>
    </row>
    <row r="35" spans="1:16" ht="18.75">
      <c r="A35" s="20" t="s">
        <v>147</v>
      </c>
      <c r="B35" s="3" t="s">
        <v>8</v>
      </c>
      <c r="C35" s="3"/>
      <c r="D35" s="16"/>
      <c r="E35" s="16">
        <v>0</v>
      </c>
      <c r="F35" s="16">
        <v>0</v>
      </c>
      <c r="G35" s="16"/>
      <c r="H35" s="16">
        <f t="shared" si="0"/>
        <v>0</v>
      </c>
      <c r="I35" s="16"/>
      <c r="J35" s="16"/>
      <c r="K35" s="16">
        <v>0</v>
      </c>
      <c r="L35" s="16">
        <v>0</v>
      </c>
      <c r="M35" s="16"/>
      <c r="N35" s="16">
        <v>0</v>
      </c>
      <c r="O35" s="16"/>
      <c r="P35" s="16"/>
    </row>
    <row r="36" spans="1:16" ht="18.75">
      <c r="A36" s="20" t="s">
        <v>148</v>
      </c>
      <c r="B36" s="3" t="s">
        <v>8</v>
      </c>
      <c r="C36" s="3"/>
      <c r="D36" s="16"/>
      <c r="E36" s="16">
        <f t="shared" si="2"/>
        <v>0</v>
      </c>
      <c r="F36" s="16"/>
      <c r="G36" s="16"/>
      <c r="H36" s="16">
        <f t="shared" si="0"/>
        <v>0</v>
      </c>
      <c r="I36" s="16"/>
      <c r="J36" s="16"/>
      <c r="K36" s="16">
        <v>0</v>
      </c>
      <c r="L36" s="16"/>
      <c r="M36" s="16"/>
      <c r="N36" s="16">
        <v>0</v>
      </c>
      <c r="O36" s="16"/>
      <c r="P36" s="16"/>
    </row>
    <row r="37" spans="1:16" ht="56.25">
      <c r="A37" s="6" t="s">
        <v>139</v>
      </c>
      <c r="B37" s="3" t="s">
        <v>77</v>
      </c>
      <c r="C37" s="3" t="s">
        <v>48</v>
      </c>
      <c r="D37" s="16">
        <v>29</v>
      </c>
      <c r="E37" s="16">
        <f t="shared" si="2"/>
        <v>29</v>
      </c>
      <c r="F37" s="16">
        <v>29</v>
      </c>
      <c r="G37" s="16"/>
      <c r="H37" s="16">
        <f t="shared" si="0"/>
        <v>29</v>
      </c>
      <c r="I37" s="16"/>
      <c r="J37" s="16">
        <v>29</v>
      </c>
      <c r="K37" s="16">
        <v>29</v>
      </c>
      <c r="L37" s="16">
        <v>29</v>
      </c>
      <c r="M37" s="16"/>
      <c r="N37" s="16">
        <v>29</v>
      </c>
      <c r="O37" s="16"/>
      <c r="P37" s="16"/>
    </row>
    <row r="38" spans="1:16" ht="18.75">
      <c r="A38" s="20" t="s">
        <v>146</v>
      </c>
      <c r="B38" s="3" t="s">
        <v>77</v>
      </c>
      <c r="C38" s="3"/>
      <c r="D38" s="16">
        <v>8</v>
      </c>
      <c r="E38" s="16">
        <f t="shared" si="2"/>
        <v>8</v>
      </c>
      <c r="F38" s="16">
        <v>8</v>
      </c>
      <c r="G38" s="16"/>
      <c r="H38" s="16">
        <f t="shared" si="0"/>
        <v>8</v>
      </c>
      <c r="I38" s="16"/>
      <c r="J38" s="16">
        <v>8</v>
      </c>
      <c r="K38" s="16">
        <v>8</v>
      </c>
      <c r="L38" s="16">
        <v>8</v>
      </c>
      <c r="M38" s="16"/>
      <c r="N38" s="16">
        <v>8</v>
      </c>
      <c r="O38" s="16"/>
      <c r="P38" s="16"/>
    </row>
    <row r="39" spans="1:16" ht="18.75">
      <c r="A39" s="20" t="s">
        <v>147</v>
      </c>
      <c r="B39" s="3" t="s">
        <v>77</v>
      </c>
      <c r="C39" s="3"/>
      <c r="D39" s="16">
        <v>21</v>
      </c>
      <c r="E39" s="16">
        <f t="shared" si="2"/>
        <v>21</v>
      </c>
      <c r="F39" s="16">
        <v>21</v>
      </c>
      <c r="G39" s="16"/>
      <c r="H39" s="16">
        <f t="shared" si="0"/>
        <v>21</v>
      </c>
      <c r="I39" s="16"/>
      <c r="J39" s="16">
        <v>21</v>
      </c>
      <c r="K39" s="16">
        <v>21</v>
      </c>
      <c r="L39" s="16">
        <v>21</v>
      </c>
      <c r="M39" s="16"/>
      <c r="N39" s="16">
        <v>21</v>
      </c>
      <c r="O39" s="16"/>
      <c r="P39" s="16"/>
    </row>
    <row r="40" spans="1:16" ht="18.75">
      <c r="A40" s="20" t="s">
        <v>148</v>
      </c>
      <c r="B40" s="3" t="s">
        <v>77</v>
      </c>
      <c r="C40" s="3"/>
      <c r="D40" s="16"/>
      <c r="E40" s="16"/>
      <c r="F40" s="16"/>
      <c r="G40" s="16"/>
      <c r="H40" s="16">
        <f t="shared" si="0"/>
        <v>0</v>
      </c>
      <c r="I40" s="16"/>
      <c r="J40" s="16"/>
      <c r="K40" s="16"/>
      <c r="L40" s="16"/>
      <c r="M40" s="16"/>
      <c r="N40" s="16">
        <v>0</v>
      </c>
      <c r="O40" s="16"/>
      <c r="P40" s="16"/>
    </row>
    <row r="41" spans="1:16" ht="112.5">
      <c r="A41" s="4" t="s">
        <v>57</v>
      </c>
      <c r="B41" s="3" t="s">
        <v>8</v>
      </c>
      <c r="C41" s="3" t="s">
        <v>45</v>
      </c>
      <c r="D41" s="16">
        <f>E41</f>
        <v>3730.467</v>
      </c>
      <c r="E41" s="16">
        <f aca="true" t="shared" si="3" ref="E41:E48">F41+G41+I41</f>
        <v>3730.467</v>
      </c>
      <c r="F41" s="16">
        <f>3730.467-28.2</f>
        <v>3702.2670000000003</v>
      </c>
      <c r="G41" s="16">
        <v>28.2</v>
      </c>
      <c r="H41" s="16">
        <f t="shared" si="0"/>
        <v>3730.467</v>
      </c>
      <c r="I41" s="16">
        <v>0</v>
      </c>
      <c r="J41" s="16">
        <v>4134.447</v>
      </c>
      <c r="K41" s="16">
        <v>4134.447</v>
      </c>
      <c r="L41" s="16">
        <v>4118</v>
      </c>
      <c r="M41" s="16">
        <v>16.447</v>
      </c>
      <c r="N41" s="16">
        <v>4134.447</v>
      </c>
      <c r="O41" s="16">
        <v>0</v>
      </c>
      <c r="P41" s="16"/>
    </row>
    <row r="42" spans="1:16" ht="18.75">
      <c r="A42" s="4" t="s">
        <v>58</v>
      </c>
      <c r="B42" s="3" t="s">
        <v>8</v>
      </c>
      <c r="C42" s="3" t="s">
        <v>46</v>
      </c>
      <c r="D42" s="16">
        <f>E42</f>
        <v>19586.4</v>
      </c>
      <c r="E42" s="16">
        <f t="shared" si="3"/>
        <v>19586.4</v>
      </c>
      <c r="F42" s="16">
        <v>17713.4</v>
      </c>
      <c r="G42" s="16"/>
      <c r="H42" s="16">
        <f t="shared" si="0"/>
        <v>17713.4</v>
      </c>
      <c r="I42" s="16">
        <v>1873</v>
      </c>
      <c r="J42" s="16">
        <v>5988</v>
      </c>
      <c r="K42" s="16">
        <v>5988</v>
      </c>
      <c r="L42" s="16">
        <v>5988</v>
      </c>
      <c r="M42" s="16"/>
      <c r="N42" s="16">
        <v>5988</v>
      </c>
      <c r="O42" s="16">
        <v>0</v>
      </c>
      <c r="P42" s="16"/>
    </row>
    <row r="43" spans="1:16" ht="40.5" customHeight="1">
      <c r="A43" s="4" t="s">
        <v>105</v>
      </c>
      <c r="B43" s="3" t="s">
        <v>8</v>
      </c>
      <c r="C43" s="3" t="s">
        <v>67</v>
      </c>
      <c r="D43" s="16">
        <f>E43</f>
        <v>5123.4</v>
      </c>
      <c r="E43" s="16">
        <f t="shared" si="3"/>
        <v>5123.4</v>
      </c>
      <c r="F43" s="16">
        <v>1993.4</v>
      </c>
      <c r="G43" s="16"/>
      <c r="H43" s="16">
        <f t="shared" si="0"/>
        <v>1993.4</v>
      </c>
      <c r="I43" s="16">
        <v>3130</v>
      </c>
      <c r="J43" s="16">
        <v>4732</v>
      </c>
      <c r="K43" s="16">
        <v>4732</v>
      </c>
      <c r="L43" s="16">
        <v>4732</v>
      </c>
      <c r="M43" s="16"/>
      <c r="N43" s="16">
        <v>4732</v>
      </c>
      <c r="O43" s="16">
        <v>0</v>
      </c>
      <c r="P43" s="16"/>
    </row>
    <row r="44" spans="1:16" ht="18.75">
      <c r="A44" s="6" t="s">
        <v>60</v>
      </c>
      <c r="B44" s="3" t="s">
        <v>8</v>
      </c>
      <c r="C44" s="33">
        <v>161</v>
      </c>
      <c r="D44" s="16">
        <f>E44</f>
        <v>1993.4</v>
      </c>
      <c r="E44" s="16">
        <f t="shared" si="3"/>
        <v>1993.4</v>
      </c>
      <c r="F44" s="16">
        <v>1993.4</v>
      </c>
      <c r="G44" s="16"/>
      <c r="H44" s="16">
        <f t="shared" si="0"/>
        <v>1993.4</v>
      </c>
      <c r="I44" s="16">
        <v>0</v>
      </c>
      <c r="J44" s="16">
        <v>4732</v>
      </c>
      <c r="K44" s="16">
        <v>4732</v>
      </c>
      <c r="L44" s="16">
        <v>4732</v>
      </c>
      <c r="M44" s="16"/>
      <c r="N44" s="16">
        <v>4732</v>
      </c>
      <c r="O44" s="16">
        <v>0</v>
      </c>
      <c r="P44" s="16"/>
    </row>
    <row r="45" spans="1:16" ht="18.75">
      <c r="A45" s="6" t="s">
        <v>61</v>
      </c>
      <c r="B45" s="3" t="s">
        <v>8</v>
      </c>
      <c r="C45" s="33">
        <v>162</v>
      </c>
      <c r="D45" s="16"/>
      <c r="E45" s="16">
        <f t="shared" si="3"/>
        <v>0</v>
      </c>
      <c r="F45" s="16"/>
      <c r="G45" s="16"/>
      <c r="H45" s="16">
        <f t="shared" si="0"/>
        <v>0</v>
      </c>
      <c r="I45" s="16"/>
      <c r="J45" s="16"/>
      <c r="K45" s="16">
        <v>0</v>
      </c>
      <c r="L45" s="16"/>
      <c r="M45" s="16"/>
      <c r="N45" s="16">
        <v>0</v>
      </c>
      <c r="O45" s="16"/>
      <c r="P45" s="16"/>
    </row>
    <row r="46" spans="1:16" ht="37.5">
      <c r="A46" s="4" t="s">
        <v>78</v>
      </c>
      <c r="B46" s="3" t="s">
        <v>8</v>
      </c>
      <c r="C46" s="3" t="s">
        <v>68</v>
      </c>
      <c r="D46" s="16">
        <f>E46</f>
        <v>4220</v>
      </c>
      <c r="E46" s="16">
        <f t="shared" si="3"/>
        <v>4220</v>
      </c>
      <c r="F46" s="16">
        <v>4220</v>
      </c>
      <c r="G46" s="16"/>
      <c r="H46" s="16">
        <f t="shared" si="0"/>
        <v>4220</v>
      </c>
      <c r="I46" s="16">
        <v>0</v>
      </c>
      <c r="J46" s="16">
        <v>3794</v>
      </c>
      <c r="K46" s="16">
        <v>3794</v>
      </c>
      <c r="L46" s="16">
        <v>3794</v>
      </c>
      <c r="M46" s="16"/>
      <c r="N46" s="16">
        <v>3794</v>
      </c>
      <c r="O46" s="16">
        <v>0</v>
      </c>
      <c r="P46" s="16"/>
    </row>
    <row r="47" spans="1:16" ht="56.25">
      <c r="A47" s="4" t="s">
        <v>62</v>
      </c>
      <c r="B47" s="3" t="s">
        <v>8</v>
      </c>
      <c r="C47" s="3" t="s">
        <v>69</v>
      </c>
      <c r="D47" s="16">
        <f>E47</f>
        <v>3484.92</v>
      </c>
      <c r="E47" s="16">
        <f t="shared" si="3"/>
        <v>3484.92</v>
      </c>
      <c r="F47" s="16"/>
      <c r="G47" s="16"/>
      <c r="H47" s="16">
        <f t="shared" si="0"/>
        <v>0</v>
      </c>
      <c r="I47" s="16">
        <v>3484.92</v>
      </c>
      <c r="J47" s="16">
        <v>1370.2</v>
      </c>
      <c r="K47" s="16">
        <v>1370.2</v>
      </c>
      <c r="L47" s="16"/>
      <c r="M47" s="16"/>
      <c r="N47" s="16">
        <v>0</v>
      </c>
      <c r="O47" s="16">
        <v>1370.2</v>
      </c>
      <c r="P47" s="16"/>
    </row>
    <row r="48" spans="1:16" ht="18.75">
      <c r="A48" s="4" t="s">
        <v>40</v>
      </c>
      <c r="B48" s="3" t="s">
        <v>8</v>
      </c>
      <c r="C48" s="3" t="s">
        <v>70</v>
      </c>
      <c r="D48" s="16">
        <f>E48</f>
        <v>7091.76</v>
      </c>
      <c r="E48" s="16">
        <f t="shared" si="3"/>
        <v>7091.76</v>
      </c>
      <c r="F48" s="16">
        <f>1687.76-9.5</f>
        <v>1678.26</v>
      </c>
      <c r="G48" s="16">
        <v>9.5</v>
      </c>
      <c r="H48" s="16">
        <f>F48+G48</f>
        <v>1687.76</v>
      </c>
      <c r="I48" s="16">
        <f>2126+1300-654+2632</f>
        <v>5404</v>
      </c>
      <c r="J48" s="16">
        <v>4503.951000000001</v>
      </c>
      <c r="K48" s="16">
        <v>4503.951000000001</v>
      </c>
      <c r="L48" s="16">
        <v>4227.8</v>
      </c>
      <c r="M48" s="16">
        <v>5.551</v>
      </c>
      <c r="N48" s="16">
        <v>4233.351000000001</v>
      </c>
      <c r="O48" s="16">
        <v>270.6</v>
      </c>
      <c r="P48" s="16"/>
    </row>
    <row r="49" spans="1:16" ht="56.25">
      <c r="A49" s="2" t="s">
        <v>145</v>
      </c>
      <c r="B49" s="3" t="s">
        <v>8</v>
      </c>
      <c r="C49" s="3" t="s">
        <v>72</v>
      </c>
      <c r="D49" s="16">
        <f>E49</f>
        <v>15341</v>
      </c>
      <c r="E49" s="16">
        <f>H49+I49</f>
        <v>15341</v>
      </c>
      <c r="F49" s="16">
        <v>1797</v>
      </c>
      <c r="G49" s="16"/>
      <c r="H49" s="16">
        <f t="shared" si="0"/>
        <v>1797</v>
      </c>
      <c r="I49" s="16">
        <v>13544</v>
      </c>
      <c r="J49" s="16">
        <v>15715.3</v>
      </c>
      <c r="K49" s="16">
        <v>15715.3</v>
      </c>
      <c r="L49" s="16">
        <v>1278</v>
      </c>
      <c r="M49" s="16"/>
      <c r="N49" s="16">
        <v>1278</v>
      </c>
      <c r="O49" s="16">
        <v>14437.3</v>
      </c>
      <c r="P49" s="16"/>
    </row>
    <row r="50" spans="1:16" ht="18.75">
      <c r="A50" s="4" t="s">
        <v>80</v>
      </c>
      <c r="B50" s="3"/>
      <c r="C50" s="3" t="s">
        <v>73</v>
      </c>
      <c r="D50" s="16"/>
      <c r="E50" s="16"/>
      <c r="F50" s="16"/>
      <c r="G50" s="16"/>
      <c r="H50" s="16">
        <f t="shared" si="0"/>
        <v>0</v>
      </c>
      <c r="I50" s="16"/>
      <c r="J50" s="16"/>
      <c r="K50" s="16"/>
      <c r="L50" s="16"/>
      <c r="M50" s="16"/>
      <c r="N50" s="16">
        <v>0</v>
      </c>
      <c r="O50" s="16"/>
      <c r="P50" s="16"/>
    </row>
    <row r="51" spans="1:16" ht="18.75">
      <c r="A51" s="4" t="s">
        <v>63</v>
      </c>
      <c r="B51" s="3" t="s">
        <v>8</v>
      </c>
      <c r="C51" s="3" t="s">
        <v>74</v>
      </c>
      <c r="D51" s="16"/>
      <c r="E51" s="16"/>
      <c r="F51" s="16"/>
      <c r="G51" s="16"/>
      <c r="H51" s="16">
        <f t="shared" si="0"/>
        <v>0</v>
      </c>
      <c r="I51" s="16"/>
      <c r="J51" s="16"/>
      <c r="K51" s="16"/>
      <c r="L51" s="16"/>
      <c r="M51" s="16"/>
      <c r="N51" s="16">
        <v>0</v>
      </c>
      <c r="O51" s="16"/>
      <c r="P51" s="16"/>
    </row>
    <row r="52" spans="1:16" ht="18.75">
      <c r="A52" s="4" t="s">
        <v>64</v>
      </c>
      <c r="B52" s="3" t="s">
        <v>8</v>
      </c>
      <c r="C52" s="3" t="s">
        <v>75</v>
      </c>
      <c r="D52" s="16"/>
      <c r="E52" s="16"/>
      <c r="F52" s="16"/>
      <c r="G52" s="16"/>
      <c r="H52" s="16">
        <f t="shared" si="0"/>
        <v>0</v>
      </c>
      <c r="I52" s="16"/>
      <c r="J52" s="16"/>
      <c r="K52" s="16"/>
      <c r="L52" s="16"/>
      <c r="M52" s="16"/>
      <c r="N52" s="16">
        <v>0</v>
      </c>
      <c r="O52" s="16"/>
      <c r="P52" s="16"/>
    </row>
    <row r="53" spans="1:16" ht="18.75">
      <c r="A53" s="4" t="s">
        <v>56</v>
      </c>
      <c r="B53" s="3" t="s">
        <v>8</v>
      </c>
      <c r="C53" s="3" t="s">
        <v>76</v>
      </c>
      <c r="D53" s="16">
        <v>1278</v>
      </c>
      <c r="E53" s="16">
        <v>1278</v>
      </c>
      <c r="F53" s="16">
        <v>1302</v>
      </c>
      <c r="G53" s="16"/>
      <c r="H53" s="16">
        <f t="shared" si="0"/>
        <v>1302</v>
      </c>
      <c r="I53" s="16"/>
      <c r="J53" s="16">
        <v>1278</v>
      </c>
      <c r="K53" s="16">
        <v>1278</v>
      </c>
      <c r="L53" s="16">
        <v>1278</v>
      </c>
      <c r="M53" s="16"/>
      <c r="N53" s="16">
        <v>1278</v>
      </c>
      <c r="O53" s="16"/>
      <c r="P53" s="16"/>
    </row>
    <row r="54" spans="1:16" ht="18.75">
      <c r="A54" s="4" t="s">
        <v>65</v>
      </c>
      <c r="B54" s="3" t="s">
        <v>8</v>
      </c>
      <c r="C54" s="3" t="s">
        <v>144</v>
      </c>
      <c r="D54" s="16">
        <f>E54</f>
        <v>14932.3</v>
      </c>
      <c r="E54" s="16">
        <f>F54+G54+I54</f>
        <v>14932.3</v>
      </c>
      <c r="F54" s="16">
        <v>495</v>
      </c>
      <c r="G54" s="16"/>
      <c r="H54" s="16">
        <f t="shared" si="0"/>
        <v>495</v>
      </c>
      <c r="I54" s="16">
        <v>14437.3</v>
      </c>
      <c r="J54" s="16">
        <v>14437.3</v>
      </c>
      <c r="K54" s="16">
        <v>14437.3</v>
      </c>
      <c r="L54" s="16"/>
      <c r="M54" s="16"/>
      <c r="N54" s="16">
        <v>0</v>
      </c>
      <c r="O54" s="16">
        <v>14437.3</v>
      </c>
      <c r="P54" s="16"/>
    </row>
    <row r="55" spans="1:16" ht="18.75">
      <c r="A55" s="2" t="s">
        <v>66</v>
      </c>
      <c r="B55" s="3" t="s">
        <v>8</v>
      </c>
      <c r="C55" s="3" t="s">
        <v>94</v>
      </c>
      <c r="D55" s="16">
        <f>E55</f>
        <v>1068.4</v>
      </c>
      <c r="E55" s="16">
        <f>F55+G55+I55</f>
        <v>1068.4</v>
      </c>
      <c r="F55" s="16">
        <v>0</v>
      </c>
      <c r="G55" s="16">
        <v>0</v>
      </c>
      <c r="H55" s="16">
        <v>0</v>
      </c>
      <c r="I55" s="16">
        <v>1068.4</v>
      </c>
      <c r="J55" s="16">
        <v>0</v>
      </c>
      <c r="K55" s="16">
        <v>360</v>
      </c>
      <c r="L55" s="16">
        <v>360</v>
      </c>
      <c r="M55" s="16">
        <v>0</v>
      </c>
      <c r="N55" s="16">
        <v>0</v>
      </c>
      <c r="O55" s="16">
        <v>0</v>
      </c>
      <c r="P55" s="16"/>
    </row>
    <row r="56" spans="1:16" ht="18.75">
      <c r="A56" s="34" t="s">
        <v>135</v>
      </c>
      <c r="B56" s="35"/>
      <c r="C56" s="35"/>
      <c r="D56" s="35"/>
      <c r="E56" s="35"/>
      <c r="F56" s="35"/>
      <c r="G56" s="35"/>
      <c r="H56" s="16">
        <f t="shared" si="0"/>
        <v>0</v>
      </c>
      <c r="I56" s="35"/>
      <c r="J56" s="35"/>
      <c r="K56" s="35"/>
      <c r="L56" s="35"/>
      <c r="M56" s="35"/>
      <c r="N56" s="16">
        <v>0</v>
      </c>
      <c r="O56" s="35"/>
      <c r="P56" s="35"/>
    </row>
    <row r="57" spans="1:16" ht="18.75">
      <c r="A57" s="36" t="s">
        <v>136</v>
      </c>
      <c r="B57" s="7" t="s">
        <v>8</v>
      </c>
      <c r="C57" s="3" t="s">
        <v>95</v>
      </c>
      <c r="D57" s="16">
        <f>E57</f>
        <v>22647.899999999998</v>
      </c>
      <c r="E57" s="16">
        <f>F57+G57+I57</f>
        <v>22647.899999999998</v>
      </c>
      <c r="F57" s="16">
        <v>18207.8</v>
      </c>
      <c r="G57" s="16">
        <f>G33+G41</f>
        <v>121.10000000000001</v>
      </c>
      <c r="H57" s="16">
        <f t="shared" si="0"/>
        <v>18328.899999999998</v>
      </c>
      <c r="I57" s="16">
        <v>4319</v>
      </c>
      <c r="J57" s="16">
        <v>11175.551</v>
      </c>
      <c r="K57" s="16">
        <v>11175.551</v>
      </c>
      <c r="L57" s="16">
        <v>11105</v>
      </c>
      <c r="M57" s="16">
        <v>70.551</v>
      </c>
      <c r="N57" s="16">
        <v>11175.551</v>
      </c>
      <c r="O57" s="16">
        <v>0</v>
      </c>
      <c r="P57" s="16"/>
    </row>
    <row r="58" spans="1:16" ht="18.75">
      <c r="A58" s="36" t="s">
        <v>137</v>
      </c>
      <c r="B58" s="7" t="s">
        <v>8</v>
      </c>
      <c r="C58" s="3" t="s">
        <v>96</v>
      </c>
      <c r="D58" s="16">
        <f>E58</f>
        <v>57488.4</v>
      </c>
      <c r="E58" s="16">
        <f>F58+G58+I58</f>
        <v>57488.4</v>
      </c>
      <c r="F58" s="16">
        <f>57478.9-9522</f>
        <v>47956.9</v>
      </c>
      <c r="G58" s="16">
        <f>G48</f>
        <v>9.5</v>
      </c>
      <c r="H58" s="16">
        <f t="shared" si="0"/>
        <v>47966.4</v>
      </c>
      <c r="I58" s="16">
        <v>9522</v>
      </c>
      <c r="J58" s="16">
        <v>57185.051</v>
      </c>
      <c r="K58" s="16">
        <v>57185.051</v>
      </c>
      <c r="L58" s="16">
        <v>56896.5</v>
      </c>
      <c r="M58" s="16">
        <v>5.551</v>
      </c>
      <c r="N58" s="16">
        <v>56902.051</v>
      </c>
      <c r="O58" s="16">
        <v>283</v>
      </c>
      <c r="P58" s="16"/>
    </row>
    <row r="59" spans="1:16" ht="75">
      <c r="A59" s="36" t="s">
        <v>154</v>
      </c>
      <c r="B59" s="7" t="s">
        <v>8</v>
      </c>
      <c r="C59" s="33">
        <v>600</v>
      </c>
      <c r="D59" s="16">
        <v>10313</v>
      </c>
      <c r="E59" s="16">
        <v>10313</v>
      </c>
      <c r="F59" s="16">
        <v>10313</v>
      </c>
      <c r="G59" s="16"/>
      <c r="H59" s="16">
        <f t="shared" si="0"/>
        <v>10313</v>
      </c>
      <c r="I59" s="16"/>
      <c r="J59" s="16">
        <v>5526</v>
      </c>
      <c r="K59" s="16">
        <v>5526</v>
      </c>
      <c r="L59" s="16">
        <v>5526</v>
      </c>
      <c r="M59" s="16"/>
      <c r="N59" s="16">
        <v>5526</v>
      </c>
      <c r="O59" s="16"/>
      <c r="P59" s="16"/>
    </row>
    <row r="60" spans="1:16" ht="37.5">
      <c r="A60" s="42" t="s">
        <v>159</v>
      </c>
      <c r="B60" s="7" t="s">
        <v>8</v>
      </c>
      <c r="C60" s="33">
        <v>700</v>
      </c>
      <c r="D60" s="16">
        <f>E60</f>
        <v>25261</v>
      </c>
      <c r="E60" s="16">
        <f>H60</f>
        <v>25261</v>
      </c>
      <c r="F60" s="16">
        <f>F61+F62+F63</f>
        <v>25261</v>
      </c>
      <c r="G60" s="16"/>
      <c r="H60" s="16">
        <f t="shared" si="0"/>
        <v>25261</v>
      </c>
      <c r="I60" s="16"/>
      <c r="J60" s="16">
        <v>14352</v>
      </c>
      <c r="K60" s="16">
        <v>20098</v>
      </c>
      <c r="L60" s="16">
        <v>20098</v>
      </c>
      <c r="M60" s="16"/>
      <c r="N60" s="16">
        <v>20098</v>
      </c>
      <c r="O60" s="16"/>
      <c r="P60" s="16"/>
    </row>
    <row r="61" spans="1:16" ht="18.75">
      <c r="A61" s="17" t="s">
        <v>155</v>
      </c>
      <c r="B61" s="7" t="s">
        <v>8</v>
      </c>
      <c r="C61" s="40"/>
      <c r="D61" s="16">
        <v>0</v>
      </c>
      <c r="E61" s="16">
        <f>H61</f>
        <v>0</v>
      </c>
      <c r="F61" s="16">
        <v>0</v>
      </c>
      <c r="G61" s="16"/>
      <c r="H61" s="16">
        <f t="shared" si="0"/>
        <v>0</v>
      </c>
      <c r="I61" s="16"/>
      <c r="J61" s="16">
        <v>821</v>
      </c>
      <c r="K61" s="16">
        <v>821</v>
      </c>
      <c r="L61" s="16">
        <v>821</v>
      </c>
      <c r="M61" s="16"/>
      <c r="N61" s="16">
        <v>821</v>
      </c>
      <c r="O61" s="16"/>
      <c r="P61" s="16"/>
    </row>
    <row r="62" spans="1:16" ht="37.5">
      <c r="A62" s="39" t="s">
        <v>156</v>
      </c>
      <c r="B62" s="7" t="s">
        <v>8</v>
      </c>
      <c r="C62" s="40"/>
      <c r="D62" s="16">
        <v>6404</v>
      </c>
      <c r="E62" s="16">
        <v>6404</v>
      </c>
      <c r="F62" s="16">
        <v>6404</v>
      </c>
      <c r="G62" s="16"/>
      <c r="H62" s="16">
        <f t="shared" si="0"/>
        <v>6404</v>
      </c>
      <c r="I62" s="16"/>
      <c r="J62" s="16">
        <v>5746</v>
      </c>
      <c r="K62" s="16">
        <v>5746</v>
      </c>
      <c r="L62" s="16">
        <v>5746</v>
      </c>
      <c r="M62" s="16"/>
      <c r="N62" s="16">
        <v>5746</v>
      </c>
      <c r="O62" s="16"/>
      <c r="P62" s="16"/>
    </row>
    <row r="63" spans="1:16" ht="37.5">
      <c r="A63" s="17" t="s">
        <v>160</v>
      </c>
      <c r="B63" s="7" t="s">
        <v>8</v>
      </c>
      <c r="C63" s="40"/>
      <c r="D63" s="16">
        <f>E63</f>
        <v>18857</v>
      </c>
      <c r="E63" s="16">
        <f>H63</f>
        <v>18857</v>
      </c>
      <c r="F63" s="16">
        <v>18857</v>
      </c>
      <c r="G63" s="16"/>
      <c r="H63" s="16">
        <f t="shared" si="0"/>
        <v>18857</v>
      </c>
      <c r="I63" s="16"/>
      <c r="J63" s="16">
        <v>13531</v>
      </c>
      <c r="K63" s="16">
        <v>13531</v>
      </c>
      <c r="L63" s="16">
        <v>13531</v>
      </c>
      <c r="M63" s="16"/>
      <c r="N63" s="16">
        <v>13531</v>
      </c>
      <c r="O63" s="16"/>
      <c r="P63" s="16"/>
    </row>
    <row r="64" spans="1:16" ht="18.75">
      <c r="A64" s="17" t="s">
        <v>157</v>
      </c>
      <c r="B64" s="7" t="s">
        <v>8</v>
      </c>
      <c r="C64" s="40"/>
      <c r="D64" s="16"/>
      <c r="E64" s="16"/>
      <c r="F64" s="16"/>
      <c r="G64" s="16"/>
      <c r="H64" s="16">
        <f t="shared" si="0"/>
        <v>0</v>
      </c>
      <c r="I64" s="16"/>
      <c r="J64" s="16"/>
      <c r="K64" s="16"/>
      <c r="L64" s="16"/>
      <c r="M64" s="16"/>
      <c r="N64" s="16">
        <v>0</v>
      </c>
      <c r="O64" s="16"/>
      <c r="P64" s="16"/>
    </row>
    <row r="65" spans="1:16" ht="56.25">
      <c r="A65" s="5" t="s">
        <v>153</v>
      </c>
      <c r="B65" s="7" t="s">
        <v>8</v>
      </c>
      <c r="C65" s="3" t="s">
        <v>97</v>
      </c>
      <c r="D65" s="16">
        <v>6327.6</v>
      </c>
      <c r="E65" s="16">
        <f>H65</f>
        <v>6327.6</v>
      </c>
      <c r="F65" s="16">
        <v>6327.6</v>
      </c>
      <c r="G65" s="16"/>
      <c r="H65" s="16">
        <f t="shared" si="0"/>
        <v>6327.6</v>
      </c>
      <c r="I65" s="16"/>
      <c r="J65" s="16">
        <v>6724</v>
      </c>
      <c r="K65" s="16">
        <v>6724</v>
      </c>
      <c r="L65" s="16">
        <v>6724</v>
      </c>
      <c r="M65" s="16"/>
      <c r="N65" s="16">
        <v>6724</v>
      </c>
      <c r="O65" s="16"/>
      <c r="P65" s="16"/>
    </row>
    <row r="66" ht="18.75">
      <c r="A66" s="18" t="s">
        <v>29</v>
      </c>
    </row>
    <row r="67" spans="1:16" ht="18.75" customHeight="1">
      <c r="A67" s="46" t="s">
        <v>108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8.75" customHeight="1">
      <c r="A68" s="46" t="s">
        <v>109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18.75" customHeight="1">
      <c r="A69" s="15" t="s">
        <v>138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8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3" t="s">
        <v>140</v>
      </c>
    </row>
    <row r="71" spans="1:16" ht="18.75" customHeight="1">
      <c r="A71" s="26" t="s">
        <v>119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8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8.75" customHeight="1">
      <c r="A73" s="48" t="s">
        <v>6</v>
      </c>
      <c r="B73" s="48" t="s">
        <v>7</v>
      </c>
      <c r="C73" s="48" t="s">
        <v>19</v>
      </c>
      <c r="D73" s="48" t="s">
        <v>111</v>
      </c>
      <c r="E73" s="48" t="s">
        <v>52</v>
      </c>
      <c r="F73" s="47" t="s">
        <v>53</v>
      </c>
      <c r="G73" s="47"/>
      <c r="H73" s="47"/>
      <c r="I73" s="47"/>
      <c r="J73" s="48" t="s">
        <v>113</v>
      </c>
      <c r="K73" s="48" t="s">
        <v>86</v>
      </c>
      <c r="L73" s="47" t="s">
        <v>54</v>
      </c>
      <c r="M73" s="47"/>
      <c r="N73" s="47"/>
      <c r="O73" s="47"/>
      <c r="P73" s="48" t="s">
        <v>110</v>
      </c>
    </row>
    <row r="74" spans="1:16" ht="160.5" customHeight="1">
      <c r="A74" s="49"/>
      <c r="B74" s="49"/>
      <c r="C74" s="49"/>
      <c r="D74" s="49"/>
      <c r="E74" s="49"/>
      <c r="F74" s="1" t="s">
        <v>25</v>
      </c>
      <c r="G74" s="1" t="s">
        <v>26</v>
      </c>
      <c r="H74" s="1" t="s">
        <v>81</v>
      </c>
      <c r="I74" s="1" t="s">
        <v>27</v>
      </c>
      <c r="J74" s="49"/>
      <c r="K74" s="49"/>
      <c r="L74" s="1" t="s">
        <v>25</v>
      </c>
      <c r="M74" s="1" t="s">
        <v>26</v>
      </c>
      <c r="N74" s="1" t="s">
        <v>81</v>
      </c>
      <c r="O74" s="1" t="s">
        <v>27</v>
      </c>
      <c r="P74" s="49"/>
    </row>
    <row r="75" spans="1:16" ht="18.75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  <c r="H75" s="9" t="s">
        <v>89</v>
      </c>
      <c r="I75" s="9">
        <v>9</v>
      </c>
      <c r="J75" s="9">
        <v>10</v>
      </c>
      <c r="K75" s="9">
        <v>11</v>
      </c>
      <c r="L75" s="9">
        <v>12</v>
      </c>
      <c r="M75" s="9">
        <v>13</v>
      </c>
      <c r="N75" s="9" t="s">
        <v>98</v>
      </c>
      <c r="O75" s="9">
        <v>15</v>
      </c>
      <c r="P75" s="9">
        <v>16</v>
      </c>
    </row>
    <row r="76" spans="1:16" ht="18.75">
      <c r="A76" s="19" t="s">
        <v>85</v>
      </c>
      <c r="B76" s="3" t="s">
        <v>8</v>
      </c>
      <c r="C76" s="3" t="s">
        <v>117</v>
      </c>
      <c r="D76" s="33">
        <v>6749</v>
      </c>
      <c r="E76" s="33">
        <v>6749</v>
      </c>
      <c r="F76" s="33" t="s">
        <v>88</v>
      </c>
      <c r="G76" s="33" t="s">
        <v>88</v>
      </c>
      <c r="H76" s="33" t="s">
        <v>88</v>
      </c>
      <c r="I76" s="33" t="s">
        <v>88</v>
      </c>
      <c r="J76" s="33">
        <v>8096</v>
      </c>
      <c r="K76" s="33">
        <v>8096</v>
      </c>
      <c r="L76" s="33" t="s">
        <v>88</v>
      </c>
      <c r="M76" s="33" t="s">
        <v>88</v>
      </c>
      <c r="N76" s="33" t="s">
        <v>88</v>
      </c>
      <c r="O76" s="33" t="s">
        <v>88</v>
      </c>
      <c r="P76" s="33"/>
    </row>
    <row r="77" spans="1:16" ht="18.75">
      <c r="A77" s="8" t="s">
        <v>116</v>
      </c>
      <c r="B77" s="3" t="s">
        <v>8</v>
      </c>
      <c r="C77" s="3" t="s">
        <v>48</v>
      </c>
      <c r="D77" s="33" t="s">
        <v>88</v>
      </c>
      <c r="E77" s="33" t="s">
        <v>88</v>
      </c>
      <c r="F77" s="33">
        <v>3548.037</v>
      </c>
      <c r="G77" s="33"/>
      <c r="H77" s="33" t="s">
        <v>88</v>
      </c>
      <c r="I77" s="33" t="s">
        <v>88</v>
      </c>
      <c r="J77" s="33" t="s">
        <v>88</v>
      </c>
      <c r="K77" s="33" t="s">
        <v>88</v>
      </c>
      <c r="L77" s="33">
        <v>3760.952</v>
      </c>
      <c r="M77" s="33"/>
      <c r="N77" s="33" t="s">
        <v>88</v>
      </c>
      <c r="O77" s="33" t="s">
        <v>88</v>
      </c>
      <c r="P77" s="33"/>
    </row>
    <row r="78" spans="1:16" ht="93.75">
      <c r="A78" s="2" t="s">
        <v>106</v>
      </c>
      <c r="B78" s="3" t="s">
        <v>8</v>
      </c>
      <c r="C78" s="3" t="s">
        <v>118</v>
      </c>
      <c r="D78" s="33" t="s">
        <v>88</v>
      </c>
      <c r="E78" s="33" t="s">
        <v>88</v>
      </c>
      <c r="F78" s="33"/>
      <c r="G78" s="33"/>
      <c r="H78" s="33" t="s">
        <v>88</v>
      </c>
      <c r="I78" s="33" t="s">
        <v>88</v>
      </c>
      <c r="J78" s="33" t="s">
        <v>88</v>
      </c>
      <c r="K78" s="33" t="s">
        <v>88</v>
      </c>
      <c r="L78" s="33"/>
      <c r="M78" s="33"/>
      <c r="N78" s="33" t="s">
        <v>88</v>
      </c>
      <c r="O78" s="33" t="s">
        <v>88</v>
      </c>
      <c r="P78" s="16"/>
    </row>
    <row r="79" spans="1:16" ht="93.75">
      <c r="A79" s="2" t="s">
        <v>107</v>
      </c>
      <c r="B79" s="3" t="s">
        <v>8</v>
      </c>
      <c r="C79" s="3" t="s">
        <v>143</v>
      </c>
      <c r="D79" s="33" t="s">
        <v>88</v>
      </c>
      <c r="E79" s="33" t="s">
        <v>88</v>
      </c>
      <c r="F79" s="33"/>
      <c r="G79" s="33"/>
      <c r="H79" s="33" t="s">
        <v>88</v>
      </c>
      <c r="I79" s="33" t="s">
        <v>88</v>
      </c>
      <c r="J79" s="33" t="s">
        <v>88</v>
      </c>
      <c r="K79" s="33" t="s">
        <v>88</v>
      </c>
      <c r="L79" s="33"/>
      <c r="M79" s="33"/>
      <c r="N79" s="33" t="s">
        <v>88</v>
      </c>
      <c r="O79" s="33" t="s">
        <v>88</v>
      </c>
      <c r="P79" s="16"/>
    </row>
    <row r="80" spans="1:16" ht="18.75">
      <c r="A80" s="19" t="s">
        <v>82</v>
      </c>
      <c r="B80" s="3" t="s">
        <v>8</v>
      </c>
      <c r="C80" s="33">
        <v>1200</v>
      </c>
      <c r="D80" s="33">
        <v>198194</v>
      </c>
      <c r="E80" s="33">
        <v>198194</v>
      </c>
      <c r="F80" s="33" t="s">
        <v>88</v>
      </c>
      <c r="G80" s="33" t="s">
        <v>88</v>
      </c>
      <c r="H80" s="33">
        <v>198194</v>
      </c>
      <c r="I80" s="33"/>
      <c r="J80" s="33">
        <v>205713</v>
      </c>
      <c r="K80" s="33">
        <v>205713</v>
      </c>
      <c r="L80" s="33" t="s">
        <v>88</v>
      </c>
      <c r="M80" s="33" t="s">
        <v>88</v>
      </c>
      <c r="N80" s="33">
        <v>205713</v>
      </c>
      <c r="O80" s="33"/>
      <c r="P80" s="33"/>
    </row>
    <row r="81" spans="1:16" ht="18.75">
      <c r="A81" s="19" t="s">
        <v>83</v>
      </c>
      <c r="B81" s="3" t="s">
        <v>8</v>
      </c>
      <c r="C81" s="33">
        <v>1300</v>
      </c>
      <c r="D81" s="33"/>
      <c r="E81" s="33"/>
      <c r="F81" s="33" t="s">
        <v>88</v>
      </c>
      <c r="G81" s="33" t="s">
        <v>88</v>
      </c>
      <c r="H81" s="33"/>
      <c r="I81" s="33"/>
      <c r="J81" s="33"/>
      <c r="K81" s="33"/>
      <c r="L81" s="33" t="s">
        <v>88</v>
      </c>
      <c r="M81" s="33" t="s">
        <v>88</v>
      </c>
      <c r="N81" s="33"/>
      <c r="O81" s="33"/>
      <c r="P81" s="33"/>
    </row>
    <row r="82" spans="1:16" ht="18.75">
      <c r="A82" s="19" t="s">
        <v>84</v>
      </c>
      <c r="B82" s="3" t="s">
        <v>8</v>
      </c>
      <c r="C82" s="33">
        <v>1400</v>
      </c>
      <c r="D82" s="33">
        <v>100</v>
      </c>
      <c r="E82" s="33">
        <v>100</v>
      </c>
      <c r="F82" s="33" t="s">
        <v>88</v>
      </c>
      <c r="G82" s="33" t="s">
        <v>88</v>
      </c>
      <c r="H82" s="33">
        <v>100</v>
      </c>
      <c r="I82" s="33"/>
      <c r="J82" s="33">
        <v>100</v>
      </c>
      <c r="K82" s="33">
        <v>100</v>
      </c>
      <c r="L82" s="33" t="s">
        <v>88</v>
      </c>
      <c r="M82" s="33" t="s">
        <v>88</v>
      </c>
      <c r="N82" s="33">
        <v>100</v>
      </c>
      <c r="O82" s="33"/>
      <c r="P82" s="33"/>
    </row>
    <row r="83" ht="18.75">
      <c r="A83" s="18" t="s">
        <v>29</v>
      </c>
    </row>
    <row r="84" spans="1:16" ht="18.75" customHeight="1">
      <c r="A84" s="46" t="s">
        <v>108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6" ht="18.75" customHeight="1">
      <c r="A85" s="46" t="s">
        <v>109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8" spans="1:16" ht="26.25">
      <c r="A88" s="27" t="s">
        <v>0</v>
      </c>
      <c r="L88" s="29"/>
      <c r="M88" s="29"/>
      <c r="N88" s="29"/>
      <c r="O88" s="28" t="s">
        <v>164</v>
      </c>
      <c r="P88" s="28"/>
    </row>
    <row r="89" spans="1:16" ht="26.25">
      <c r="A89" s="27"/>
      <c r="L89" s="30" t="s">
        <v>3</v>
      </c>
      <c r="M89" s="30"/>
      <c r="N89" s="30"/>
      <c r="O89" s="30" t="s">
        <v>2</v>
      </c>
      <c r="P89" s="30"/>
    </row>
    <row r="90" spans="1:16" ht="37.5" customHeight="1">
      <c r="A90" s="27" t="s">
        <v>1</v>
      </c>
      <c r="L90" s="29"/>
      <c r="M90" s="29"/>
      <c r="N90" s="29"/>
      <c r="O90" s="28" t="s">
        <v>165</v>
      </c>
      <c r="P90" s="28"/>
    </row>
    <row r="91" spans="12:16" ht="20.25">
      <c r="L91" s="30" t="s">
        <v>3</v>
      </c>
      <c r="M91" s="30"/>
      <c r="N91" s="30"/>
      <c r="O91" s="30" t="s">
        <v>2</v>
      </c>
      <c r="P91" s="30"/>
    </row>
  </sheetData>
  <sheetProtection/>
  <mergeCells count="28">
    <mergeCell ref="B6:P6"/>
    <mergeCell ref="F16:I16"/>
    <mergeCell ref="B8:P8"/>
    <mergeCell ref="B7:P7"/>
    <mergeCell ref="E16:E17"/>
    <mergeCell ref="K16:K17"/>
    <mergeCell ref="L16:O16"/>
    <mergeCell ref="P16:P17"/>
    <mergeCell ref="L12:N12"/>
    <mergeCell ref="C73:C74"/>
    <mergeCell ref="D73:D74"/>
    <mergeCell ref="J16:J17"/>
    <mergeCell ref="A16:A17"/>
    <mergeCell ref="B16:B17"/>
    <mergeCell ref="C16:C17"/>
    <mergeCell ref="D16:D17"/>
    <mergeCell ref="A67:P67"/>
    <mergeCell ref="A68:P68"/>
    <mergeCell ref="A85:P85"/>
    <mergeCell ref="L73:O73"/>
    <mergeCell ref="P73:P74"/>
    <mergeCell ref="A84:P84"/>
    <mergeCell ref="E73:E74"/>
    <mergeCell ref="F73:I73"/>
    <mergeCell ref="J73:J74"/>
    <mergeCell ref="K73:K74"/>
    <mergeCell ref="A73:A74"/>
    <mergeCell ref="B73:B74"/>
  </mergeCells>
  <printOptions horizontalCentered="1"/>
  <pageMargins left="0.3937007874015748" right="0.3937007874015748" top="0.5905511811023623" bottom="0.1968503937007874" header="0.11811023622047245" footer="0.11811023622047245"/>
  <pageSetup horizontalDpi="600" verticalDpi="600" orientation="landscape" paperSize="9" scale="3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2022-04-23T06:27:34Z</cp:lastPrinted>
  <dcterms:created xsi:type="dcterms:W3CDTF">1996-10-08T23:32:33Z</dcterms:created>
  <dcterms:modified xsi:type="dcterms:W3CDTF">2022-04-25T10:12:54Z</dcterms:modified>
  <cp:category/>
  <cp:version/>
  <cp:contentType/>
  <cp:contentStatus/>
</cp:coreProperties>
</file>